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23295" windowHeight="9480"/>
  </bookViews>
  <sheets>
    <sheet name="附表1" sheetId="1" r:id="rId1"/>
  </sheets>
  <definedNames>
    <definedName name="_xlnm.Print_Titles" localSheetId="0">附表1!$1:$4</definedName>
  </definedNames>
  <calcPr calcId="125725"/>
</workbook>
</file>

<file path=xl/calcChain.xml><?xml version="1.0" encoding="utf-8"?>
<calcChain xmlns="http://schemas.openxmlformats.org/spreadsheetml/2006/main">
  <c r="B5" i="1"/>
  <c r="C5"/>
  <c r="F5" s="1"/>
  <c r="G5" s="1"/>
  <c r="E5"/>
  <c r="H5"/>
  <c r="J5" s="1"/>
  <c r="K5" s="1"/>
  <c r="I5"/>
  <c r="B6"/>
  <c r="D6" s="1"/>
  <c r="C6"/>
  <c r="E6"/>
  <c r="H6"/>
  <c r="J6"/>
  <c r="K6" s="1"/>
  <c r="D7"/>
  <c r="F7"/>
  <c r="G7" s="1"/>
  <c r="J7"/>
  <c r="K7" s="1"/>
  <c r="D8"/>
  <c r="F8"/>
  <c r="G8" s="1"/>
  <c r="J8"/>
  <c r="K8" s="1"/>
  <c r="D9"/>
  <c r="F9"/>
  <c r="G9"/>
  <c r="J9"/>
  <c r="K9"/>
  <c r="D10"/>
  <c r="F10"/>
  <c r="G10"/>
  <c r="J10"/>
  <c r="K10"/>
  <c r="D11"/>
  <c r="F11"/>
  <c r="G11"/>
  <c r="J11"/>
  <c r="K11"/>
  <c r="D12"/>
  <c r="F12"/>
  <c r="G12" s="1"/>
  <c r="J12"/>
  <c r="K12" s="1"/>
  <c r="D13"/>
  <c r="F13"/>
  <c r="G13" s="1"/>
  <c r="J13"/>
  <c r="K13" s="1"/>
  <c r="D14"/>
  <c r="F14"/>
  <c r="G14" s="1"/>
  <c r="J14"/>
  <c r="K14" s="1"/>
  <c r="D15"/>
  <c r="F15"/>
  <c r="G15" s="1"/>
  <c r="J15"/>
  <c r="K15" s="1"/>
  <c r="D16"/>
  <c r="F16"/>
  <c r="G16" s="1"/>
  <c r="J16"/>
  <c r="K16"/>
  <c r="D17"/>
  <c r="F17"/>
  <c r="G17"/>
  <c r="J17"/>
  <c r="K17"/>
  <c r="D18"/>
  <c r="F18"/>
  <c r="G18" s="1"/>
  <c r="J18"/>
  <c r="K18" s="1"/>
  <c r="D19"/>
  <c r="F19"/>
  <c r="G19"/>
  <c r="J19"/>
  <c r="K19" s="1"/>
  <c r="D20"/>
  <c r="F20"/>
  <c r="G20"/>
  <c r="J20"/>
  <c r="K20"/>
  <c r="D21"/>
  <c r="F21"/>
  <c r="G21" s="1"/>
  <c r="J21"/>
  <c r="K21"/>
  <c r="D22"/>
  <c r="F22"/>
  <c r="G22" s="1"/>
  <c r="J22"/>
  <c r="K22" s="1"/>
  <c r="D23"/>
  <c r="F23"/>
  <c r="G23"/>
  <c r="J23"/>
  <c r="K23" s="1"/>
  <c r="D24"/>
  <c r="F24"/>
  <c r="G24"/>
  <c r="J24"/>
  <c r="K24"/>
  <c r="D25"/>
  <c r="F25"/>
  <c r="G25" s="1"/>
  <c r="J25"/>
  <c r="K25"/>
  <c r="D26"/>
  <c r="F26"/>
  <c r="G26" s="1"/>
  <c r="J26"/>
  <c r="K26"/>
  <c r="D27"/>
  <c r="F27"/>
  <c r="G27" s="1"/>
  <c r="J27"/>
  <c r="K27" s="1"/>
  <c r="D28"/>
  <c r="F28"/>
  <c r="G28" s="1"/>
  <c r="J28"/>
  <c r="K28"/>
  <c r="D29"/>
  <c r="F29"/>
  <c r="G29"/>
  <c r="J29"/>
  <c r="K29"/>
  <c r="B30"/>
  <c r="C30"/>
  <c r="F30" s="1"/>
  <c r="E30"/>
  <c r="H30"/>
  <c r="I30"/>
  <c r="D31"/>
  <c r="F31"/>
  <c r="G31"/>
  <c r="J31"/>
  <c r="K31"/>
  <c r="D32"/>
  <c r="F32"/>
  <c r="G32" s="1"/>
  <c r="J32"/>
  <c r="K32"/>
  <c r="F33"/>
  <c r="J33"/>
  <c r="K33" s="1"/>
  <c r="F34"/>
  <c r="J34"/>
  <c r="F35"/>
  <c r="J35"/>
  <c r="F36"/>
  <c r="J36"/>
  <c r="F37"/>
  <c r="J37"/>
  <c r="F38"/>
  <c r="J38"/>
  <c r="F39"/>
  <c r="G39"/>
  <c r="J39"/>
  <c r="F40"/>
  <c r="G40" s="1"/>
  <c r="J40"/>
  <c r="D41"/>
  <c r="F41"/>
  <c r="G41" s="1"/>
  <c r="J41"/>
  <c r="K41" s="1"/>
  <c r="D42"/>
  <c r="F42"/>
  <c r="G42" s="1"/>
  <c r="J42"/>
  <c r="K42" s="1"/>
  <c r="D43"/>
  <c r="F43"/>
  <c r="G43" s="1"/>
  <c r="J43"/>
  <c r="K43" s="1"/>
  <c r="D44"/>
  <c r="F44"/>
  <c r="G44" s="1"/>
  <c r="J44"/>
  <c r="K44" s="1"/>
  <c r="D45"/>
  <c r="F45"/>
  <c r="G45" s="1"/>
  <c r="J45"/>
  <c r="K45" s="1"/>
  <c r="D46"/>
  <c r="F46"/>
  <c r="G46" s="1"/>
  <c r="J46"/>
  <c r="K46" s="1"/>
  <c r="D47"/>
  <c r="F47"/>
  <c r="G47"/>
  <c r="J47"/>
  <c r="K47"/>
  <c r="D48"/>
  <c r="F48"/>
  <c r="G48" s="1"/>
  <c r="J48"/>
  <c r="K48" s="1"/>
  <c r="D49"/>
  <c r="F49"/>
  <c r="G49" s="1"/>
  <c r="J49"/>
  <c r="K49" s="1"/>
  <c r="F50"/>
  <c r="G50"/>
  <c r="D51"/>
  <c r="F51"/>
  <c r="G51" s="1"/>
  <c r="J51"/>
  <c r="K51" s="1"/>
  <c r="D52"/>
  <c r="F52"/>
  <c r="G52"/>
  <c r="J52"/>
  <c r="K52"/>
  <c r="B53"/>
  <c r="B60" s="1"/>
  <c r="C53"/>
  <c r="C60" s="1"/>
  <c r="E53"/>
  <c r="H53"/>
  <c r="I53"/>
  <c r="I60" s="1"/>
  <c r="D54"/>
  <c r="F54"/>
  <c r="G54" s="1"/>
  <c r="J54"/>
  <c r="K54"/>
  <c r="D55"/>
  <c r="F55"/>
  <c r="G55" s="1"/>
  <c r="J55"/>
  <c r="K55" s="1"/>
  <c r="D56"/>
  <c r="F56"/>
  <c r="G56" s="1"/>
  <c r="J56"/>
  <c r="K56" s="1"/>
  <c r="F57"/>
  <c r="G57" s="1"/>
  <c r="D58"/>
  <c r="F58"/>
  <c r="G58" s="1"/>
  <c r="J58"/>
  <c r="K58" s="1"/>
  <c r="E60"/>
  <c r="H60" l="1"/>
  <c r="F60"/>
  <c r="D60"/>
  <c r="D30"/>
  <c r="D5"/>
  <c r="K30"/>
  <c r="D53"/>
  <c r="J30"/>
  <c r="G30"/>
  <c r="G60"/>
  <c r="J53"/>
  <c r="K53" s="1"/>
  <c r="J60"/>
  <c r="K60" s="1"/>
  <c r="F53"/>
  <c r="G53" s="1"/>
  <c r="F6"/>
  <c r="G6" s="1"/>
</calcChain>
</file>

<file path=xl/comments1.xml><?xml version="1.0" encoding="utf-8"?>
<comments xmlns="http://schemas.openxmlformats.org/spreadsheetml/2006/main">
  <authors>
    <author>Administrator</author>
    <author>czj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可比口径</t>
        </r>
        <r>
          <rPr>
            <sz val="9"/>
            <color indexed="81"/>
            <rFont val="Tahoma"/>
            <family val="2"/>
          </rPr>
          <t>69191</t>
        </r>
        <r>
          <rPr>
            <sz val="9"/>
            <color indexed="81"/>
            <rFont val="宋体"/>
            <charset val="134"/>
          </rPr>
          <t>（市局提供）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可比口径</t>
        </r>
        <r>
          <rPr>
            <sz val="9"/>
            <color indexed="81"/>
            <rFont val="Tahoma"/>
            <family val="2"/>
          </rPr>
          <t>48228</t>
        </r>
        <r>
          <rPr>
            <sz val="9"/>
            <color indexed="81"/>
            <rFont val="宋体"/>
            <charset val="134"/>
          </rPr>
          <t>（市局提供）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可比口径</t>
        </r>
        <r>
          <rPr>
            <sz val="9"/>
            <color indexed="81"/>
            <rFont val="Tahoma"/>
            <family val="2"/>
          </rPr>
          <t>20963</t>
        </r>
        <r>
          <rPr>
            <sz val="9"/>
            <color indexed="81"/>
            <rFont val="宋体"/>
            <charset val="134"/>
          </rPr>
          <t>（市局提供）</t>
        </r>
      </text>
    </comment>
    <comment ref="A33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4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5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6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7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8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39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  <comment ref="A40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原基金收入科目</t>
        </r>
      </text>
    </comment>
  </commentList>
</comments>
</file>

<file path=xl/sharedStrings.xml><?xml version="1.0" encoding="utf-8"?>
<sst xmlns="http://schemas.openxmlformats.org/spreadsheetml/2006/main" count="72" uniqueCount="69">
  <si>
    <r>
      <t xml:space="preserve">        </t>
    </r>
    <r>
      <rPr>
        <b/>
        <sz val="11"/>
        <rFont val="宋体"/>
        <charset val="134"/>
      </rPr>
      <t>收入总计</t>
    </r>
    <phoneticPr fontId="2" type="noConversion"/>
  </si>
  <si>
    <t>　　其他政府性基金收入</t>
    <phoneticPr fontId="2" type="noConversion"/>
  </si>
  <si>
    <t xml:space="preserve">    城市基础设施配套费收入</t>
    <phoneticPr fontId="2" type="noConversion"/>
  </si>
  <si>
    <r>
      <t>　　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彩票公益金收入</t>
    </r>
    <phoneticPr fontId="2" type="noConversion"/>
  </si>
  <si>
    <r>
      <t>　　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国有土地使用权出让收入</t>
    </r>
    <phoneticPr fontId="2" type="noConversion"/>
  </si>
  <si>
    <r>
      <t>其中</t>
    </r>
    <r>
      <rPr>
        <b/>
        <sz val="10"/>
        <rFont val="Times New Roman"/>
        <family val="1"/>
      </rPr>
      <t>:</t>
    </r>
    <r>
      <rPr>
        <b/>
        <sz val="10"/>
        <rFont val="宋体"/>
        <charset val="134"/>
      </rPr>
      <t>农业土地开发资金收入</t>
    </r>
    <phoneticPr fontId="2" type="noConversion"/>
  </si>
  <si>
    <t>政府性基金预算收入合计</t>
    <phoneticPr fontId="2" type="noConversion"/>
  </si>
  <si>
    <r>
      <t>二十三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其他收入</t>
    </r>
    <phoneticPr fontId="2" type="noConversion"/>
  </si>
  <si>
    <t>二十二、政府住房基金收入</t>
    <phoneticPr fontId="2" type="noConversion"/>
  </si>
  <si>
    <t>其中：国库存款利息收入</t>
    <phoneticPr fontId="2" type="noConversion"/>
  </si>
  <si>
    <r>
      <t>二十一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国有资源</t>
    </r>
    <r>
      <rPr>
        <b/>
        <sz val="10"/>
        <rFont val="Times New Roman"/>
        <family val="1"/>
      </rPr>
      <t>(</t>
    </r>
    <r>
      <rPr>
        <b/>
        <sz val="10"/>
        <rFont val="宋体"/>
        <charset val="134"/>
      </rPr>
      <t>资产</t>
    </r>
    <r>
      <rPr>
        <b/>
        <sz val="10"/>
        <rFont val="Times New Roman"/>
        <family val="1"/>
      </rPr>
      <t>)</t>
    </r>
    <r>
      <rPr>
        <b/>
        <sz val="10"/>
        <rFont val="宋体"/>
        <charset val="134"/>
      </rPr>
      <t>有偿使用收入</t>
    </r>
    <phoneticPr fontId="2" type="noConversion"/>
  </si>
  <si>
    <r>
      <t xml:space="preserve">           </t>
    </r>
    <r>
      <rPr>
        <sz val="10"/>
        <rFont val="宋体"/>
        <charset val="134"/>
      </rPr>
      <t>国有企业计划亏损补贴</t>
    </r>
    <phoneticPr fontId="2" type="noConversion"/>
  </si>
  <si>
    <t>其中：其他国有资本经营收入</t>
    <phoneticPr fontId="2" type="noConversion"/>
  </si>
  <si>
    <r>
      <t>二十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国有资本经营收入</t>
    </r>
    <phoneticPr fontId="2" type="noConversion"/>
  </si>
  <si>
    <r>
      <t xml:space="preserve">         </t>
    </r>
    <r>
      <rPr>
        <sz val="10"/>
        <rFont val="宋体"/>
        <charset val="134"/>
      </rPr>
      <t>其中：公安</t>
    </r>
    <phoneticPr fontId="2" type="noConversion"/>
  </si>
  <si>
    <r>
      <t>十九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罚没收入</t>
    </r>
    <phoneticPr fontId="2" type="noConversion"/>
  </si>
  <si>
    <r>
      <t>十八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行政事业性收费收入</t>
    </r>
    <phoneticPr fontId="2" type="noConversion"/>
  </si>
  <si>
    <t xml:space="preserve">     水利建设专项收入</t>
    <phoneticPr fontId="2" type="noConversion"/>
  </si>
  <si>
    <t xml:space="preserve">     森林植被恢复费</t>
    <phoneticPr fontId="2" type="noConversion"/>
  </si>
  <si>
    <t xml:space="preserve">     育林基金收入</t>
    <phoneticPr fontId="2" type="noConversion"/>
  </si>
  <si>
    <t xml:space="preserve">     农田水利建设资金收入</t>
    <phoneticPr fontId="2" type="noConversion"/>
  </si>
  <si>
    <t xml:space="preserve">     教育资金收入</t>
    <phoneticPr fontId="2" type="noConversion"/>
  </si>
  <si>
    <t xml:space="preserve">     残疾人就业保障金收入</t>
    <phoneticPr fontId="2" type="noConversion"/>
  </si>
  <si>
    <t xml:space="preserve">     文化事业建设费收入</t>
    <phoneticPr fontId="2" type="noConversion"/>
  </si>
  <si>
    <t xml:space="preserve">     地方教育附加收入</t>
    <phoneticPr fontId="2" type="noConversion"/>
  </si>
  <si>
    <t>其中：教育费附加收入</t>
    <phoneticPr fontId="2" type="noConversion"/>
  </si>
  <si>
    <r>
      <t>十七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专项收入</t>
    </r>
    <phoneticPr fontId="2" type="noConversion"/>
  </si>
  <si>
    <t>非税收入小计</t>
    <phoneticPr fontId="2" type="noConversion"/>
  </si>
  <si>
    <r>
      <t>十六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其他税收收入</t>
    </r>
    <phoneticPr fontId="2" type="noConversion"/>
  </si>
  <si>
    <r>
      <t>十五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烟叶税</t>
    </r>
    <phoneticPr fontId="2" type="noConversion"/>
  </si>
  <si>
    <r>
      <t>十四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契税</t>
    </r>
    <phoneticPr fontId="2" type="noConversion"/>
  </si>
  <si>
    <r>
      <t>十三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耕地占用税</t>
    </r>
    <phoneticPr fontId="2" type="noConversion"/>
  </si>
  <si>
    <r>
      <t>十二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车船税</t>
    </r>
    <phoneticPr fontId="2" type="noConversion"/>
  </si>
  <si>
    <r>
      <t>十一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土地增值税</t>
    </r>
  </si>
  <si>
    <r>
      <t>十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城镇土地使用税</t>
    </r>
  </si>
  <si>
    <r>
      <t>九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印花税</t>
    </r>
  </si>
  <si>
    <r>
      <t>八</t>
    </r>
    <r>
      <rPr>
        <b/>
        <sz val="10"/>
        <rFont val="Times New Roman"/>
        <family val="1"/>
      </rPr>
      <t xml:space="preserve">. </t>
    </r>
    <r>
      <rPr>
        <b/>
        <sz val="10"/>
        <rFont val="宋体"/>
        <charset val="134"/>
      </rPr>
      <t>房产税</t>
    </r>
    <phoneticPr fontId="2" type="noConversion"/>
  </si>
  <si>
    <r>
      <t>七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城市维护建设税</t>
    </r>
  </si>
  <si>
    <r>
      <t>六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资源税</t>
    </r>
  </si>
  <si>
    <r>
      <t>五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个人所得税</t>
    </r>
  </si>
  <si>
    <r>
      <t>四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企业所得税退税</t>
    </r>
  </si>
  <si>
    <r>
      <t xml:space="preserve">             </t>
    </r>
    <r>
      <rPr>
        <sz val="10"/>
        <rFont val="宋体"/>
        <charset val="134"/>
      </rPr>
      <t>港澳台和外商投资企业</t>
    </r>
    <phoneticPr fontId="2" type="noConversion"/>
  </si>
  <si>
    <r>
      <t xml:space="preserve">             </t>
    </r>
    <r>
      <rPr>
        <sz val="10"/>
        <rFont val="宋体"/>
        <charset val="134"/>
      </rPr>
      <t>股份制企业</t>
    </r>
    <phoneticPr fontId="2" type="noConversion"/>
  </si>
  <si>
    <r>
      <t xml:space="preserve">             </t>
    </r>
    <r>
      <rPr>
        <sz val="10"/>
        <rFont val="宋体"/>
        <charset val="134"/>
      </rPr>
      <t>集体</t>
    </r>
    <phoneticPr fontId="2" type="noConversion"/>
  </si>
  <si>
    <r>
      <t xml:space="preserve">   </t>
    </r>
    <r>
      <rPr>
        <sz val="10"/>
        <rFont val="宋体"/>
        <charset val="134"/>
      </rPr>
      <t>其中</t>
    </r>
    <r>
      <rPr>
        <sz val="10"/>
        <rFont val="Times New Roman"/>
        <family val="1"/>
      </rPr>
      <t xml:space="preserve">: </t>
    </r>
    <r>
      <rPr>
        <sz val="10"/>
        <rFont val="宋体"/>
        <charset val="134"/>
      </rPr>
      <t>国有企业</t>
    </r>
    <phoneticPr fontId="2" type="noConversion"/>
  </si>
  <si>
    <r>
      <t>三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企业所得税</t>
    </r>
    <phoneticPr fontId="2" type="noConversion"/>
  </si>
  <si>
    <r>
      <t xml:space="preserve">           </t>
    </r>
    <r>
      <rPr>
        <sz val="10"/>
        <rFont val="宋体"/>
        <charset val="134"/>
      </rPr>
      <t>其他</t>
    </r>
    <phoneticPr fontId="2" type="noConversion"/>
  </si>
  <si>
    <r>
      <t xml:space="preserve">           </t>
    </r>
    <r>
      <rPr>
        <sz val="10"/>
        <rFont val="宋体"/>
        <charset val="134"/>
      </rPr>
      <t>服务</t>
    </r>
    <phoneticPr fontId="2" type="noConversion"/>
  </si>
  <si>
    <r>
      <t>其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中:建筑安装</t>
    </r>
    <phoneticPr fontId="2" type="noConversion"/>
  </si>
  <si>
    <r>
      <t>二</t>
    </r>
    <r>
      <rPr>
        <b/>
        <sz val="10"/>
        <rFont val="Times New Roman"/>
        <family val="1"/>
      </rPr>
      <t>.</t>
    </r>
    <r>
      <rPr>
        <b/>
        <sz val="10"/>
        <rFont val="宋体"/>
        <charset val="134"/>
      </rPr>
      <t>营业税</t>
    </r>
    <phoneticPr fontId="2" type="noConversion"/>
  </si>
  <si>
    <r>
      <t>一</t>
    </r>
    <r>
      <rPr>
        <b/>
        <sz val="10"/>
        <rFont val="Times New Roman"/>
        <family val="1"/>
      </rPr>
      <t xml:space="preserve">. </t>
    </r>
    <r>
      <rPr>
        <b/>
        <sz val="10"/>
        <rFont val="宋体"/>
        <charset val="134"/>
      </rPr>
      <t>增值税</t>
    </r>
    <phoneticPr fontId="2" type="noConversion"/>
  </si>
  <si>
    <t>税收收入小计</t>
    <phoneticPr fontId="2" type="noConversion"/>
  </si>
  <si>
    <t>一般公共预算收入合计</t>
    <phoneticPr fontId="2" type="noConversion"/>
  </si>
  <si>
    <t>+    -   %</t>
  </si>
  <si>
    <r>
      <t xml:space="preserve">+   -   </t>
    </r>
    <r>
      <rPr>
        <b/>
        <sz val="11"/>
        <rFont val="宋体"/>
        <charset val="134"/>
      </rPr>
      <t>额</t>
    </r>
  </si>
  <si>
    <t>本  月</t>
    <phoneticPr fontId="2" type="noConversion"/>
  </si>
  <si>
    <t>+   -   %</t>
    <phoneticPr fontId="2" type="noConversion"/>
  </si>
  <si>
    <r>
      <t xml:space="preserve">+  - </t>
    </r>
    <r>
      <rPr>
        <b/>
        <sz val="11"/>
        <rFont val="宋体"/>
        <charset val="134"/>
      </rPr>
      <t>额</t>
    </r>
    <phoneticPr fontId="2" type="noConversion"/>
  </si>
  <si>
    <t>累 计</t>
    <phoneticPr fontId="2" type="noConversion"/>
  </si>
  <si>
    <r>
      <t>比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去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年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同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期</t>
    </r>
  </si>
  <si>
    <t>去年同期</t>
  </si>
  <si>
    <t>本月完成</t>
  </si>
  <si>
    <r>
      <t>占计划</t>
    </r>
    <r>
      <rPr>
        <b/>
        <sz val="11"/>
        <rFont val="Times New Roman"/>
        <family val="1"/>
      </rPr>
      <t>%</t>
    </r>
  </si>
  <si>
    <r>
      <t>本年累计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charset val="134"/>
      </rPr>
      <t>完成</t>
    </r>
    <phoneticPr fontId="2" type="noConversion"/>
  </si>
  <si>
    <t>年度计划</t>
    <phoneticPr fontId="2" type="noConversion"/>
  </si>
  <si>
    <r>
      <t>项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宋体"/>
        <charset val="134"/>
      </rPr>
      <t>目</t>
    </r>
  </si>
  <si>
    <t>单位:万元</t>
    <phoneticPr fontId="2" type="noConversion"/>
  </si>
  <si>
    <t>蕉岭县二〇一六年十二月财政收入执行情况表</t>
    <phoneticPr fontId="2" type="noConversion"/>
  </si>
  <si>
    <t>附表1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</si>
</sst>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#,##0_ "/>
    <numFmt numFmtId="179" formatCode="0_);[Red]\(0\)"/>
    <numFmt numFmtId="180" formatCode="_(* #,##0_);_(* \(#,##0\);_(* &quot;-&quot;_);_(@_)"/>
  </numFmts>
  <fonts count="2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1"/>
      <name val="Times New Roman"/>
      <family val="1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sz val="10"/>
      <name val="宋体"/>
      <charset val="134"/>
    </font>
    <font>
      <sz val="10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sz val="18"/>
      <name val="宋体"/>
      <charset val="134"/>
    </font>
    <font>
      <b/>
      <sz val="18"/>
      <name val="宋体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charset val="134"/>
    </font>
    <font>
      <sz val="7"/>
      <name val="Small Fonts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7" fontId="18" fillId="0" borderId="0"/>
    <xf numFmtId="0" fontId="19" fillId="0" borderId="0"/>
    <xf numFmtId="0" fontId="19" fillId="0" borderId="0"/>
    <xf numFmtId="180" fontId="1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8" fontId="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79" fontId="1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2" fontId="5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5" fillId="0" borderId="1" xfId="0" quotePrefix="1" applyNumberFormat="1" applyFont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</cellXfs>
  <cellStyles count="8">
    <cellStyle name="no dec" xfId="1"/>
    <cellStyle name="Normal_APR" xfId="2"/>
    <cellStyle name="常规" xfId="0" builtinId="0"/>
    <cellStyle name="普通_97-917" xfId="3"/>
    <cellStyle name="千分位[0]_laroux" xfId="4"/>
    <cellStyle name="千分位_97-917" xfId="5"/>
    <cellStyle name="千位[0]_1" xfId="6"/>
    <cellStyle name="千位_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63"/>
  <sheetViews>
    <sheetView showZeros="0" tabSelected="1" workbookViewId="0">
      <pane xSplit="1" ySplit="5" topLeftCell="B6" activePane="bottomRight" state="frozen"/>
      <selection activeCell="C30" sqref="C30"/>
      <selection pane="topRight" activeCell="C30" sqref="C30"/>
      <selection pane="bottomLeft" activeCell="C30" sqref="C30"/>
      <selection pane="bottomRight" activeCell="O23" sqref="O23"/>
    </sheetView>
  </sheetViews>
  <sheetFormatPr defaultRowHeight="18" customHeight="1"/>
  <cols>
    <col min="1" max="1" width="33.875" style="5" customWidth="1"/>
    <col min="2" max="2" width="10" style="1" customWidth="1"/>
    <col min="3" max="3" width="10.375" style="3" customWidth="1"/>
    <col min="4" max="4" width="8.75" style="2" customWidth="1"/>
    <col min="5" max="5" width="8.25" style="3" customWidth="1"/>
    <col min="6" max="6" width="10" style="1" customWidth="1"/>
    <col min="7" max="7" width="10" style="4" customWidth="1"/>
    <col min="8" max="8" width="9" style="3"/>
    <col min="9" max="9" width="10" style="3" customWidth="1"/>
    <col min="10" max="10" width="10" style="1" customWidth="1"/>
    <col min="11" max="11" width="10" style="2" customWidth="1"/>
    <col min="12" max="16384" width="9" style="1"/>
  </cols>
  <sheetData>
    <row r="1" spans="1:11" s="49" customFormat="1" ht="24.75" customHeight="1">
      <c r="A1" s="50" t="s">
        <v>67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43" customFormat="1" ht="18" customHeight="1">
      <c r="A2" s="48" t="s">
        <v>68</v>
      </c>
      <c r="B2" s="47"/>
      <c r="C2" s="45"/>
      <c r="D2" s="44"/>
      <c r="E2" s="45"/>
      <c r="G2" s="46"/>
      <c r="H2" s="45"/>
      <c r="I2" s="45"/>
      <c r="K2" s="44" t="s">
        <v>66</v>
      </c>
    </row>
    <row r="3" spans="1:11" s="34" customFormat="1" ht="16.5" customHeight="1">
      <c r="A3" s="51" t="s">
        <v>65</v>
      </c>
      <c r="B3" s="53" t="s">
        <v>64</v>
      </c>
      <c r="C3" s="53" t="s">
        <v>63</v>
      </c>
      <c r="D3" s="57" t="s">
        <v>62</v>
      </c>
      <c r="E3" s="41" t="s">
        <v>60</v>
      </c>
      <c r="F3" s="40" t="s">
        <v>59</v>
      </c>
      <c r="G3" s="42"/>
      <c r="H3" s="55" t="s">
        <v>61</v>
      </c>
      <c r="I3" s="41" t="s">
        <v>60</v>
      </c>
      <c r="J3" s="40" t="s">
        <v>59</v>
      </c>
      <c r="K3" s="39"/>
    </row>
    <row r="4" spans="1:11" s="34" customFormat="1" ht="16.5" customHeight="1">
      <c r="A4" s="52"/>
      <c r="B4" s="54"/>
      <c r="C4" s="54"/>
      <c r="D4" s="58"/>
      <c r="E4" s="37" t="s">
        <v>58</v>
      </c>
      <c r="F4" s="36" t="s">
        <v>57</v>
      </c>
      <c r="G4" s="38" t="s">
        <v>56</v>
      </c>
      <c r="H4" s="56"/>
      <c r="I4" s="37" t="s">
        <v>55</v>
      </c>
      <c r="J4" s="36" t="s">
        <v>54</v>
      </c>
      <c r="K4" s="35" t="s">
        <v>53</v>
      </c>
    </row>
    <row r="5" spans="1:11" s="3" customFormat="1" ht="16.5" customHeight="1">
      <c r="A5" s="26" t="s">
        <v>52</v>
      </c>
      <c r="B5" s="14">
        <f>SUM(B7:B8)+B12+SUM(B18:B29)+B31+B41+B43+B45+B48+B51</f>
        <v>77660</v>
      </c>
      <c r="C5" s="32">
        <f>SUM(C7:C8)+C12+SUM(C18:C29)+C31+C41+C43+C45+C48+C50+C51</f>
        <v>79950</v>
      </c>
      <c r="D5" s="15">
        <f t="shared" ref="D5:D32" si="0">IF(B5=0,0,C5/B5*100)</f>
        <v>102.94875096574813</v>
      </c>
      <c r="E5" s="14">
        <f>SUM(E7:E8)+E12+SUM(E18:E29)+E31+E41+E43+E45+E48+E51</f>
        <v>70600</v>
      </c>
      <c r="F5" s="13">
        <f t="shared" ref="F5:F36" si="1">C5-E5</f>
        <v>9350</v>
      </c>
      <c r="G5" s="12">
        <f t="shared" ref="G5:G32" si="2">IF(E5=0,0,F5/E5*100)</f>
        <v>13.243626062322948</v>
      </c>
      <c r="H5" s="32">
        <f>SUM(H7:H8)+H12+SUM(H18:H29)+H31+H41+H43+H45+H48+H50+H51</f>
        <v>18383</v>
      </c>
      <c r="I5" s="14">
        <f>SUM(I7:I8)+I12+SUM(I18:I29)+I31+I41+I43+I45+I48+I51</f>
        <v>19093</v>
      </c>
      <c r="J5" s="13">
        <f t="shared" ref="J5:J49" si="3">H5-I5</f>
        <v>-710</v>
      </c>
      <c r="K5" s="12">
        <f t="shared" ref="K5:K33" si="4">IF(I5=0,0,J5/I5*100)</f>
        <v>-3.7186403393914</v>
      </c>
    </row>
    <row r="6" spans="1:11" s="3" customFormat="1" ht="15.75" customHeight="1">
      <c r="A6" s="26" t="s">
        <v>51</v>
      </c>
      <c r="B6" s="14">
        <f>B7+B8+B12+SUM(B18:B29)</f>
        <v>59800</v>
      </c>
      <c r="C6" s="14">
        <f>C7+C8+C12+C17+C18+C19+C20+C21+C22+C23+C24+C25+C26+C27+C28+C29</f>
        <v>55420</v>
      </c>
      <c r="D6" s="15">
        <f t="shared" si="0"/>
        <v>92.675585284280942</v>
      </c>
      <c r="E6" s="14">
        <f>E7+E8+E12+SUM(E18:E29)</f>
        <v>49965</v>
      </c>
      <c r="F6" s="13">
        <f t="shared" si="1"/>
        <v>5455</v>
      </c>
      <c r="G6" s="12">
        <f t="shared" si="2"/>
        <v>10.917642349644751</v>
      </c>
      <c r="H6" s="14">
        <f>H7+H8+H12+SUM(H18:H29)</f>
        <v>15982</v>
      </c>
      <c r="I6" s="14">
        <v>13677</v>
      </c>
      <c r="J6" s="13">
        <f t="shared" si="3"/>
        <v>2305</v>
      </c>
      <c r="K6" s="12">
        <f t="shared" si="4"/>
        <v>16.853111062367478</v>
      </c>
    </row>
    <row r="7" spans="1:11" ht="15.75" customHeight="1">
      <c r="A7" s="23" t="s">
        <v>50</v>
      </c>
      <c r="B7" s="20">
        <v>8000</v>
      </c>
      <c r="C7" s="28">
        <v>7158</v>
      </c>
      <c r="D7" s="21">
        <f t="shared" si="0"/>
        <v>89.475000000000009</v>
      </c>
      <c r="E7" s="20">
        <v>6344</v>
      </c>
      <c r="F7" s="18">
        <f t="shared" si="1"/>
        <v>814</v>
      </c>
      <c r="G7" s="17">
        <f t="shared" si="2"/>
        <v>12.831021437578816</v>
      </c>
      <c r="H7" s="19">
        <v>900</v>
      </c>
      <c r="I7" s="19">
        <v>667</v>
      </c>
      <c r="J7" s="18">
        <f t="shared" si="3"/>
        <v>233</v>
      </c>
      <c r="K7" s="17">
        <f t="shared" si="4"/>
        <v>34.932533733133432</v>
      </c>
    </row>
    <row r="8" spans="1:11" ht="15.75" customHeight="1">
      <c r="A8" s="23" t="s">
        <v>49</v>
      </c>
      <c r="B8" s="20">
        <v>6500</v>
      </c>
      <c r="C8" s="28">
        <v>2272</v>
      </c>
      <c r="D8" s="21">
        <f t="shared" si="0"/>
        <v>34.95384615384615</v>
      </c>
      <c r="E8" s="20">
        <v>4991</v>
      </c>
      <c r="F8" s="18">
        <f t="shared" si="1"/>
        <v>-2719</v>
      </c>
      <c r="G8" s="17">
        <f t="shared" si="2"/>
        <v>-54.478060508916052</v>
      </c>
      <c r="H8" s="19">
        <v>41</v>
      </c>
      <c r="I8" s="19">
        <v>838</v>
      </c>
      <c r="J8" s="18">
        <f t="shared" si="3"/>
        <v>-797</v>
      </c>
      <c r="K8" s="17">
        <f t="shared" si="4"/>
        <v>-95.107398568019093</v>
      </c>
    </row>
    <row r="9" spans="1:11" ht="15.75" customHeight="1">
      <c r="A9" s="31" t="s">
        <v>48</v>
      </c>
      <c r="B9" s="20"/>
      <c r="C9" s="28"/>
      <c r="D9" s="21">
        <f t="shared" si="0"/>
        <v>0</v>
      </c>
      <c r="E9" s="20"/>
      <c r="F9" s="18">
        <f t="shared" si="1"/>
        <v>0</v>
      </c>
      <c r="G9" s="17">
        <f t="shared" si="2"/>
        <v>0</v>
      </c>
      <c r="H9" s="19">
        <v>0</v>
      </c>
      <c r="I9" s="19">
        <v>0</v>
      </c>
      <c r="J9" s="18">
        <f t="shared" si="3"/>
        <v>0</v>
      </c>
      <c r="K9" s="17">
        <f t="shared" si="4"/>
        <v>0</v>
      </c>
    </row>
    <row r="10" spans="1:11" ht="15.75" customHeight="1">
      <c r="A10" s="30" t="s">
        <v>47</v>
      </c>
      <c r="B10" s="20"/>
      <c r="C10" s="28"/>
      <c r="D10" s="21">
        <f t="shared" si="0"/>
        <v>0</v>
      </c>
      <c r="E10" s="20"/>
      <c r="F10" s="18">
        <f t="shared" si="1"/>
        <v>0</v>
      </c>
      <c r="G10" s="17">
        <f t="shared" si="2"/>
        <v>0</v>
      </c>
      <c r="H10" s="19">
        <v>0</v>
      </c>
      <c r="I10" s="19">
        <v>0</v>
      </c>
      <c r="J10" s="18">
        <f t="shared" si="3"/>
        <v>0</v>
      </c>
      <c r="K10" s="17">
        <f t="shared" si="4"/>
        <v>0</v>
      </c>
    </row>
    <row r="11" spans="1:11" ht="15.75" customHeight="1">
      <c r="A11" s="30" t="s">
        <v>46</v>
      </c>
      <c r="B11" s="20"/>
      <c r="C11" s="28"/>
      <c r="D11" s="21">
        <f t="shared" si="0"/>
        <v>0</v>
      </c>
      <c r="E11" s="20"/>
      <c r="F11" s="18">
        <f t="shared" si="1"/>
        <v>0</v>
      </c>
      <c r="G11" s="17">
        <f t="shared" si="2"/>
        <v>0</v>
      </c>
      <c r="H11" s="19">
        <v>0</v>
      </c>
      <c r="I11" s="19">
        <v>0</v>
      </c>
      <c r="J11" s="18">
        <f t="shared" si="3"/>
        <v>0</v>
      </c>
      <c r="K11" s="17">
        <f t="shared" si="4"/>
        <v>0</v>
      </c>
    </row>
    <row r="12" spans="1:11" ht="15.75" customHeight="1">
      <c r="A12" s="23" t="s">
        <v>45</v>
      </c>
      <c r="B12" s="20">
        <v>3000</v>
      </c>
      <c r="C12" s="28">
        <v>1866</v>
      </c>
      <c r="D12" s="21">
        <f t="shared" si="0"/>
        <v>62.2</v>
      </c>
      <c r="E12" s="20">
        <v>2431</v>
      </c>
      <c r="F12" s="18">
        <f t="shared" si="1"/>
        <v>-565</v>
      </c>
      <c r="G12" s="17">
        <f t="shared" si="2"/>
        <v>-23.241464417935006</v>
      </c>
      <c r="H12" s="19">
        <v>26</v>
      </c>
      <c r="I12" s="19">
        <v>75</v>
      </c>
      <c r="J12" s="18">
        <f t="shared" si="3"/>
        <v>-49</v>
      </c>
      <c r="K12" s="17">
        <f t="shared" si="4"/>
        <v>-65.333333333333329</v>
      </c>
    </row>
    <row r="13" spans="1:11" ht="15.75" customHeight="1">
      <c r="A13" s="30" t="s">
        <v>44</v>
      </c>
      <c r="B13" s="20"/>
      <c r="C13" s="28">
        <v>2</v>
      </c>
      <c r="D13" s="21">
        <f t="shared" si="0"/>
        <v>0</v>
      </c>
      <c r="E13" s="20">
        <v>39</v>
      </c>
      <c r="F13" s="18">
        <f t="shared" si="1"/>
        <v>-37</v>
      </c>
      <c r="G13" s="17">
        <f t="shared" si="2"/>
        <v>-94.871794871794862</v>
      </c>
      <c r="H13" s="19">
        <v>0</v>
      </c>
      <c r="I13" s="19">
        <v>3</v>
      </c>
      <c r="J13" s="18">
        <f t="shared" si="3"/>
        <v>-3</v>
      </c>
      <c r="K13" s="17">
        <f t="shared" si="4"/>
        <v>-100</v>
      </c>
    </row>
    <row r="14" spans="1:11" ht="15.75" customHeight="1">
      <c r="A14" s="30" t="s">
        <v>43</v>
      </c>
      <c r="B14" s="20"/>
      <c r="C14" s="28">
        <v>44</v>
      </c>
      <c r="D14" s="21">
        <f t="shared" si="0"/>
        <v>0</v>
      </c>
      <c r="E14" s="20">
        <v>152</v>
      </c>
      <c r="F14" s="18">
        <f t="shared" si="1"/>
        <v>-108</v>
      </c>
      <c r="G14" s="17">
        <f t="shared" si="2"/>
        <v>-71.05263157894737</v>
      </c>
      <c r="H14" s="19">
        <v>1</v>
      </c>
      <c r="I14" s="19">
        <v>10</v>
      </c>
      <c r="J14" s="18">
        <f t="shared" si="3"/>
        <v>-9</v>
      </c>
      <c r="K14" s="17">
        <f t="shared" si="4"/>
        <v>-90</v>
      </c>
    </row>
    <row r="15" spans="1:11" ht="15.75" customHeight="1">
      <c r="A15" s="30" t="s">
        <v>42</v>
      </c>
      <c r="B15" s="20"/>
      <c r="C15" s="28">
        <v>1561</v>
      </c>
      <c r="D15" s="21">
        <f t="shared" si="0"/>
        <v>0</v>
      </c>
      <c r="E15" s="20">
        <v>2027</v>
      </c>
      <c r="F15" s="18">
        <f t="shared" si="1"/>
        <v>-466</v>
      </c>
      <c r="G15" s="17">
        <f t="shared" si="2"/>
        <v>-22.989639861864823</v>
      </c>
      <c r="H15" s="19">
        <v>23</v>
      </c>
      <c r="I15" s="19">
        <v>47</v>
      </c>
      <c r="J15" s="18">
        <f t="shared" si="3"/>
        <v>-24</v>
      </c>
      <c r="K15" s="17">
        <f t="shared" si="4"/>
        <v>-51.063829787234042</v>
      </c>
    </row>
    <row r="16" spans="1:11" ht="15.75" customHeight="1">
      <c r="A16" s="30" t="s">
        <v>41</v>
      </c>
      <c r="B16" s="20"/>
      <c r="C16" s="28">
        <v>167</v>
      </c>
      <c r="D16" s="21">
        <f t="shared" si="0"/>
        <v>0</v>
      </c>
      <c r="E16" s="20">
        <v>66</v>
      </c>
      <c r="F16" s="18">
        <f t="shared" si="1"/>
        <v>101</v>
      </c>
      <c r="G16" s="17">
        <f t="shared" si="2"/>
        <v>153.03030303030303</v>
      </c>
      <c r="H16" s="19">
        <v>0</v>
      </c>
      <c r="I16" s="19">
        <v>0</v>
      </c>
      <c r="J16" s="18">
        <f t="shared" si="3"/>
        <v>0</v>
      </c>
      <c r="K16" s="17">
        <f t="shared" si="4"/>
        <v>0</v>
      </c>
    </row>
    <row r="17" spans="1:11" ht="15.75" customHeight="1">
      <c r="A17" s="23" t="s">
        <v>40</v>
      </c>
      <c r="B17" s="20"/>
      <c r="C17" s="28">
        <v>0</v>
      </c>
      <c r="D17" s="21">
        <f t="shared" si="0"/>
        <v>0</v>
      </c>
      <c r="E17" s="20">
        <v>0</v>
      </c>
      <c r="F17" s="18">
        <f t="shared" si="1"/>
        <v>0</v>
      </c>
      <c r="G17" s="17">
        <f t="shared" si="2"/>
        <v>0</v>
      </c>
      <c r="H17" s="19">
        <v>0</v>
      </c>
      <c r="I17" s="19">
        <v>0</v>
      </c>
      <c r="J17" s="18">
        <f t="shared" si="3"/>
        <v>0</v>
      </c>
      <c r="K17" s="17">
        <f t="shared" si="4"/>
        <v>0</v>
      </c>
    </row>
    <row r="18" spans="1:11" ht="15.75" customHeight="1">
      <c r="A18" s="23" t="s">
        <v>39</v>
      </c>
      <c r="B18" s="20">
        <v>1500</v>
      </c>
      <c r="C18" s="28">
        <v>747</v>
      </c>
      <c r="D18" s="21">
        <f t="shared" si="0"/>
        <v>49.8</v>
      </c>
      <c r="E18" s="20">
        <v>1291</v>
      </c>
      <c r="F18" s="18">
        <f t="shared" si="1"/>
        <v>-544</v>
      </c>
      <c r="G18" s="17">
        <f t="shared" si="2"/>
        <v>-42.137877614252517</v>
      </c>
      <c r="H18" s="19">
        <v>60</v>
      </c>
      <c r="I18" s="19">
        <v>72</v>
      </c>
      <c r="J18" s="18">
        <f t="shared" si="3"/>
        <v>-12</v>
      </c>
      <c r="K18" s="17">
        <f t="shared" si="4"/>
        <v>-16.666666666666664</v>
      </c>
    </row>
    <row r="19" spans="1:11" ht="15.75" customHeight="1">
      <c r="A19" s="23" t="s">
        <v>38</v>
      </c>
      <c r="B19" s="20">
        <v>15000</v>
      </c>
      <c r="C19" s="28">
        <v>28529</v>
      </c>
      <c r="D19" s="21">
        <f t="shared" si="0"/>
        <v>190.19333333333333</v>
      </c>
      <c r="E19" s="20">
        <v>11567</v>
      </c>
      <c r="F19" s="18">
        <f t="shared" si="1"/>
        <v>16962</v>
      </c>
      <c r="G19" s="17">
        <f t="shared" si="2"/>
        <v>146.64130716694044</v>
      </c>
      <c r="H19" s="19">
        <v>12267</v>
      </c>
      <c r="I19" s="19">
        <v>5448</v>
      </c>
      <c r="J19" s="18">
        <f t="shared" si="3"/>
        <v>6819</v>
      </c>
      <c r="K19" s="17">
        <f t="shared" si="4"/>
        <v>125.16519823788545</v>
      </c>
    </row>
    <row r="20" spans="1:11" ht="15.75" customHeight="1">
      <c r="A20" s="23" t="s">
        <v>37</v>
      </c>
      <c r="B20" s="20">
        <v>1800</v>
      </c>
      <c r="C20" s="28">
        <v>1637</v>
      </c>
      <c r="D20" s="21">
        <f t="shared" si="0"/>
        <v>90.944444444444457</v>
      </c>
      <c r="E20" s="20">
        <v>1575</v>
      </c>
      <c r="F20" s="18">
        <f t="shared" si="1"/>
        <v>62</v>
      </c>
      <c r="G20" s="17">
        <f t="shared" si="2"/>
        <v>3.9365079365079367</v>
      </c>
      <c r="H20" s="19">
        <v>160</v>
      </c>
      <c r="I20" s="19">
        <v>205</v>
      </c>
      <c r="J20" s="18">
        <f t="shared" si="3"/>
        <v>-45</v>
      </c>
      <c r="K20" s="17">
        <f t="shared" si="4"/>
        <v>-21.951219512195124</v>
      </c>
    </row>
    <row r="21" spans="1:11" ht="15.75" customHeight="1">
      <c r="A21" s="23" t="s">
        <v>36</v>
      </c>
      <c r="B21" s="20">
        <v>3600</v>
      </c>
      <c r="C21" s="28">
        <v>1404</v>
      </c>
      <c r="D21" s="21">
        <f t="shared" si="0"/>
        <v>39</v>
      </c>
      <c r="E21" s="20">
        <v>3263</v>
      </c>
      <c r="F21" s="18">
        <f t="shared" si="1"/>
        <v>-1859</v>
      </c>
      <c r="G21" s="17">
        <f t="shared" si="2"/>
        <v>-56.972111553784863</v>
      </c>
      <c r="H21" s="19">
        <v>168</v>
      </c>
      <c r="I21" s="19">
        <v>2543</v>
      </c>
      <c r="J21" s="18">
        <f t="shared" si="3"/>
        <v>-2375</v>
      </c>
      <c r="K21" s="17">
        <f t="shared" si="4"/>
        <v>-93.393629571372401</v>
      </c>
    </row>
    <row r="22" spans="1:11" ht="15.75" customHeight="1">
      <c r="A22" s="23" t="s">
        <v>35</v>
      </c>
      <c r="B22" s="20">
        <v>500</v>
      </c>
      <c r="C22" s="28">
        <v>511</v>
      </c>
      <c r="D22" s="21">
        <f t="shared" si="0"/>
        <v>102.2</v>
      </c>
      <c r="E22" s="20">
        <v>402</v>
      </c>
      <c r="F22" s="18">
        <f t="shared" si="1"/>
        <v>109</v>
      </c>
      <c r="G22" s="17">
        <f t="shared" si="2"/>
        <v>27.114427860696516</v>
      </c>
      <c r="H22" s="19">
        <v>63</v>
      </c>
      <c r="I22" s="19">
        <v>40</v>
      </c>
      <c r="J22" s="18">
        <f t="shared" si="3"/>
        <v>23</v>
      </c>
      <c r="K22" s="17">
        <f t="shared" si="4"/>
        <v>57.499999999999993</v>
      </c>
    </row>
    <row r="23" spans="1:11" ht="15.75" customHeight="1">
      <c r="A23" s="23" t="s">
        <v>34</v>
      </c>
      <c r="B23" s="20">
        <v>7000</v>
      </c>
      <c r="C23" s="28">
        <v>4784</v>
      </c>
      <c r="D23" s="21">
        <f t="shared" si="0"/>
        <v>68.342857142857142</v>
      </c>
      <c r="E23" s="20">
        <v>6680</v>
      </c>
      <c r="F23" s="18">
        <f t="shared" si="1"/>
        <v>-1896</v>
      </c>
      <c r="G23" s="17">
        <f t="shared" si="2"/>
        <v>-28.383233532934131</v>
      </c>
      <c r="H23" s="19">
        <v>2047</v>
      </c>
      <c r="I23" s="19">
        <v>2840</v>
      </c>
      <c r="J23" s="18">
        <f t="shared" si="3"/>
        <v>-793</v>
      </c>
      <c r="K23" s="17">
        <f t="shared" si="4"/>
        <v>-27.922535211267608</v>
      </c>
    </row>
    <row r="24" spans="1:11" ht="15.75" customHeight="1">
      <c r="A24" s="23" t="s">
        <v>33</v>
      </c>
      <c r="B24" s="20">
        <v>3000</v>
      </c>
      <c r="C24" s="28">
        <v>1639</v>
      </c>
      <c r="D24" s="21">
        <f t="shared" si="0"/>
        <v>54.633333333333333</v>
      </c>
      <c r="E24" s="20">
        <v>2720</v>
      </c>
      <c r="F24" s="18">
        <f t="shared" si="1"/>
        <v>-1081</v>
      </c>
      <c r="G24" s="17">
        <f t="shared" si="2"/>
        <v>-39.742647058823529</v>
      </c>
      <c r="H24" s="19">
        <v>173</v>
      </c>
      <c r="I24" s="19">
        <v>608</v>
      </c>
      <c r="J24" s="18">
        <f t="shared" si="3"/>
        <v>-435</v>
      </c>
      <c r="K24" s="17">
        <f t="shared" si="4"/>
        <v>-71.546052631578945</v>
      </c>
    </row>
    <row r="25" spans="1:11" ht="15.75" customHeight="1">
      <c r="A25" s="23" t="s">
        <v>32</v>
      </c>
      <c r="B25" s="20">
        <v>600</v>
      </c>
      <c r="C25" s="28">
        <v>579</v>
      </c>
      <c r="D25" s="21">
        <f t="shared" si="0"/>
        <v>96.5</v>
      </c>
      <c r="E25" s="20">
        <v>518</v>
      </c>
      <c r="F25" s="18">
        <f t="shared" si="1"/>
        <v>61</v>
      </c>
      <c r="G25" s="17">
        <f t="shared" si="2"/>
        <v>11.776061776061777</v>
      </c>
      <c r="H25" s="19">
        <v>55</v>
      </c>
      <c r="I25" s="19">
        <v>29</v>
      </c>
      <c r="J25" s="18">
        <f t="shared" si="3"/>
        <v>26</v>
      </c>
      <c r="K25" s="17">
        <f t="shared" si="4"/>
        <v>89.65517241379311</v>
      </c>
    </row>
    <row r="26" spans="1:11" ht="15.75" customHeight="1">
      <c r="A26" s="23" t="s">
        <v>31</v>
      </c>
      <c r="B26" s="20">
        <v>5450</v>
      </c>
      <c r="C26" s="28">
        <v>17</v>
      </c>
      <c r="D26" s="21">
        <f t="shared" si="0"/>
        <v>0.31192660550458712</v>
      </c>
      <c r="E26" s="20">
        <v>4685</v>
      </c>
      <c r="F26" s="18">
        <f t="shared" si="1"/>
        <v>-4668</v>
      </c>
      <c r="G26" s="17">
        <f t="shared" si="2"/>
        <v>-99.63713980789754</v>
      </c>
      <c r="H26" s="19">
        <v>0</v>
      </c>
      <c r="I26" s="19">
        <v>0</v>
      </c>
      <c r="J26" s="18">
        <f t="shared" si="3"/>
        <v>0</v>
      </c>
      <c r="K26" s="33">
        <f t="shared" si="4"/>
        <v>0</v>
      </c>
    </row>
    <row r="27" spans="1:11" ht="15.75" customHeight="1">
      <c r="A27" s="23" t="s">
        <v>30</v>
      </c>
      <c r="B27" s="20">
        <v>3000</v>
      </c>
      <c r="C27" s="28">
        <v>3510</v>
      </c>
      <c r="D27" s="21">
        <f t="shared" si="0"/>
        <v>117</v>
      </c>
      <c r="E27" s="20">
        <v>2731</v>
      </c>
      <c r="F27" s="18">
        <f t="shared" si="1"/>
        <v>779</v>
      </c>
      <c r="G27" s="17">
        <f t="shared" si="2"/>
        <v>28.524350054924934</v>
      </c>
      <c r="H27" s="19">
        <v>22</v>
      </c>
      <c r="I27" s="19">
        <v>312</v>
      </c>
      <c r="J27" s="18">
        <f t="shared" si="3"/>
        <v>-290</v>
      </c>
      <c r="K27" s="17">
        <f t="shared" si="4"/>
        <v>-92.948717948717956</v>
      </c>
    </row>
    <row r="28" spans="1:11" ht="15.75" customHeight="1">
      <c r="A28" s="23" t="s">
        <v>29</v>
      </c>
      <c r="B28" s="20">
        <v>850</v>
      </c>
      <c r="C28" s="28">
        <v>767</v>
      </c>
      <c r="D28" s="21">
        <f t="shared" si="0"/>
        <v>90.235294117647058</v>
      </c>
      <c r="E28" s="20">
        <v>767</v>
      </c>
      <c r="F28" s="18">
        <f t="shared" si="1"/>
        <v>0</v>
      </c>
      <c r="G28" s="17">
        <f t="shared" si="2"/>
        <v>0</v>
      </c>
      <c r="H28" s="19">
        <v>0</v>
      </c>
      <c r="I28" s="19">
        <v>0</v>
      </c>
      <c r="J28" s="18">
        <f t="shared" si="3"/>
        <v>0</v>
      </c>
      <c r="K28" s="17">
        <f t="shared" si="4"/>
        <v>0</v>
      </c>
    </row>
    <row r="29" spans="1:11" ht="15.75" customHeight="1">
      <c r="A29" s="23" t="s">
        <v>28</v>
      </c>
      <c r="B29" s="20"/>
      <c r="C29" s="28">
        <v>0</v>
      </c>
      <c r="D29" s="21">
        <f t="shared" si="0"/>
        <v>0</v>
      </c>
      <c r="E29" s="20">
        <v>0</v>
      </c>
      <c r="F29" s="18">
        <f t="shared" si="1"/>
        <v>0</v>
      </c>
      <c r="G29" s="17">
        <f t="shared" si="2"/>
        <v>0</v>
      </c>
      <c r="H29" s="19"/>
      <c r="I29" s="19">
        <v>0</v>
      </c>
      <c r="J29" s="18">
        <f t="shared" si="3"/>
        <v>0</v>
      </c>
      <c r="K29" s="17">
        <f t="shared" si="4"/>
        <v>0</v>
      </c>
    </row>
    <row r="30" spans="1:11" s="3" customFormat="1" ht="15.75" customHeight="1">
      <c r="A30" s="26" t="s">
        <v>27</v>
      </c>
      <c r="B30" s="32">
        <f>B31+B41+B43+B45+B48++B50+B51</f>
        <v>17860</v>
      </c>
      <c r="C30" s="32">
        <f>C31+C41+C43+C45+C48+C50+C51</f>
        <v>24530</v>
      </c>
      <c r="D30" s="15">
        <f t="shared" si="0"/>
        <v>137.34602463605822</v>
      </c>
      <c r="E30" s="14">
        <f>E31+E41+E43+E45+E48+E51</f>
        <v>20635</v>
      </c>
      <c r="F30" s="13">
        <f t="shared" si="1"/>
        <v>3895</v>
      </c>
      <c r="G30" s="12">
        <f t="shared" si="2"/>
        <v>18.87569663193603</v>
      </c>
      <c r="H30" s="32">
        <f>H31+H41+H43+H45+H48+H50+H51</f>
        <v>2401</v>
      </c>
      <c r="I30" s="25">
        <f>I31+I41+I43+I45+I48+I51</f>
        <v>5416</v>
      </c>
      <c r="J30" s="13">
        <f t="shared" si="3"/>
        <v>-3015</v>
      </c>
      <c r="K30" s="12">
        <f t="shared" si="4"/>
        <v>-55.668389955686862</v>
      </c>
    </row>
    <row r="31" spans="1:11" ht="15.75" customHeight="1">
      <c r="A31" s="23" t="s">
        <v>26</v>
      </c>
      <c r="B31" s="20">
        <v>4000</v>
      </c>
      <c r="C31" s="20">
        <v>2327</v>
      </c>
      <c r="D31" s="21">
        <f t="shared" si="0"/>
        <v>58.174999999999997</v>
      </c>
      <c r="E31" s="20">
        <v>3935</v>
      </c>
      <c r="F31" s="18">
        <f t="shared" si="1"/>
        <v>-1608</v>
      </c>
      <c r="G31" s="17">
        <f t="shared" si="2"/>
        <v>-40.864040660736975</v>
      </c>
      <c r="H31" s="19">
        <v>379</v>
      </c>
      <c r="I31" s="19">
        <v>999</v>
      </c>
      <c r="J31" s="18">
        <f t="shared" si="3"/>
        <v>-620</v>
      </c>
      <c r="K31" s="17">
        <f t="shared" si="4"/>
        <v>-62.062062062062061</v>
      </c>
    </row>
    <row r="32" spans="1:11" ht="15.75" customHeight="1">
      <c r="A32" s="31" t="s">
        <v>25</v>
      </c>
      <c r="B32" s="20">
        <v>1600</v>
      </c>
      <c r="C32" s="20">
        <v>969</v>
      </c>
      <c r="D32" s="21">
        <f t="shared" si="0"/>
        <v>60.5625</v>
      </c>
      <c r="E32" s="20">
        <v>927</v>
      </c>
      <c r="F32" s="18">
        <f t="shared" si="1"/>
        <v>42</v>
      </c>
      <c r="G32" s="17">
        <f t="shared" si="2"/>
        <v>4.5307443365695796</v>
      </c>
      <c r="H32" s="19">
        <v>94</v>
      </c>
      <c r="I32" s="19">
        <v>134</v>
      </c>
      <c r="J32" s="18">
        <f t="shared" si="3"/>
        <v>-40</v>
      </c>
      <c r="K32" s="17">
        <f t="shared" si="4"/>
        <v>-29.850746268656714</v>
      </c>
    </row>
    <row r="33" spans="1:11" ht="15.75" customHeight="1">
      <c r="A33" s="31" t="s">
        <v>24</v>
      </c>
      <c r="B33" s="20"/>
      <c r="C33" s="20">
        <v>439</v>
      </c>
      <c r="D33" s="21"/>
      <c r="E33" s="20">
        <v>416</v>
      </c>
      <c r="F33" s="18">
        <f t="shared" si="1"/>
        <v>23</v>
      </c>
      <c r="G33" s="17"/>
      <c r="H33" s="19">
        <v>43</v>
      </c>
      <c r="I33" s="19">
        <v>62</v>
      </c>
      <c r="J33" s="18">
        <f t="shared" si="3"/>
        <v>-19</v>
      </c>
      <c r="K33" s="17">
        <f t="shared" si="4"/>
        <v>-30.64516129032258</v>
      </c>
    </row>
    <row r="34" spans="1:11" ht="15.75" customHeight="1">
      <c r="A34" s="31" t="s">
        <v>23</v>
      </c>
      <c r="B34" s="20"/>
      <c r="C34" s="20">
        <v>14</v>
      </c>
      <c r="D34" s="21"/>
      <c r="E34" s="20">
        <v>16</v>
      </c>
      <c r="F34" s="18">
        <f t="shared" si="1"/>
        <v>-2</v>
      </c>
      <c r="G34" s="17"/>
      <c r="H34" s="19">
        <v>0</v>
      </c>
      <c r="I34" s="19">
        <v>0</v>
      </c>
      <c r="J34" s="18">
        <f t="shared" si="3"/>
        <v>0</v>
      </c>
      <c r="K34" s="17"/>
    </row>
    <row r="35" spans="1:11" ht="15.75" customHeight="1">
      <c r="A35" s="31" t="s">
        <v>22</v>
      </c>
      <c r="B35" s="20"/>
      <c r="C35" s="20">
        <v>55</v>
      </c>
      <c r="D35" s="21"/>
      <c r="E35" s="20">
        <v>38</v>
      </c>
      <c r="F35" s="18">
        <f t="shared" si="1"/>
        <v>17</v>
      </c>
      <c r="G35" s="17"/>
      <c r="H35" s="19">
        <v>4</v>
      </c>
      <c r="I35" s="19">
        <v>0</v>
      </c>
      <c r="J35" s="18">
        <f t="shared" si="3"/>
        <v>4</v>
      </c>
      <c r="K35" s="17"/>
    </row>
    <row r="36" spans="1:11" ht="15.75" customHeight="1">
      <c r="A36" s="31" t="s">
        <v>21</v>
      </c>
      <c r="B36" s="20"/>
      <c r="C36" s="20">
        <v>0</v>
      </c>
      <c r="D36" s="21"/>
      <c r="E36" s="20">
        <v>168</v>
      </c>
      <c r="F36" s="18">
        <f t="shared" si="1"/>
        <v>-168</v>
      </c>
      <c r="G36" s="17"/>
      <c r="H36" s="19">
        <v>0</v>
      </c>
      <c r="I36" s="19">
        <v>168</v>
      </c>
      <c r="J36" s="18">
        <f t="shared" si="3"/>
        <v>-168</v>
      </c>
      <c r="K36" s="17"/>
    </row>
    <row r="37" spans="1:11" ht="15.75" customHeight="1">
      <c r="A37" s="31" t="s">
        <v>20</v>
      </c>
      <c r="B37" s="20"/>
      <c r="C37" s="20">
        <v>0</v>
      </c>
      <c r="D37" s="21"/>
      <c r="E37" s="20">
        <v>300</v>
      </c>
      <c r="F37" s="18">
        <f t="shared" ref="F37:F58" si="5">C37-E37</f>
        <v>-300</v>
      </c>
      <c r="G37" s="17"/>
      <c r="H37" s="19">
        <v>0</v>
      </c>
      <c r="I37" s="19">
        <v>300</v>
      </c>
      <c r="J37" s="18">
        <f t="shared" si="3"/>
        <v>-300</v>
      </c>
      <c r="K37" s="17"/>
    </row>
    <row r="38" spans="1:11" ht="15.75" customHeight="1">
      <c r="A38" s="31" t="s">
        <v>19</v>
      </c>
      <c r="B38" s="20"/>
      <c r="C38" s="20">
        <v>80</v>
      </c>
      <c r="D38" s="21"/>
      <c r="E38" s="20">
        <v>186</v>
      </c>
      <c r="F38" s="18">
        <f t="shared" si="5"/>
        <v>-106</v>
      </c>
      <c r="G38" s="17"/>
      <c r="H38" s="19">
        <v>0</v>
      </c>
      <c r="I38" s="19">
        <v>0</v>
      </c>
      <c r="J38" s="18">
        <f t="shared" si="3"/>
        <v>0</v>
      </c>
      <c r="K38" s="17"/>
    </row>
    <row r="39" spans="1:11" ht="15.75" customHeight="1">
      <c r="A39" s="31" t="s">
        <v>18</v>
      </c>
      <c r="B39" s="20"/>
      <c r="C39" s="20">
        <v>8</v>
      </c>
      <c r="D39" s="21"/>
      <c r="E39" s="20">
        <v>0</v>
      </c>
      <c r="F39" s="18">
        <f t="shared" si="5"/>
        <v>8</v>
      </c>
      <c r="G39" s="17">
        <f t="shared" ref="G39:G58" si="6">IF(E39=0,0,F39/E39*100)</f>
        <v>0</v>
      </c>
      <c r="H39" s="19">
        <v>0</v>
      </c>
      <c r="I39" s="19">
        <v>0</v>
      </c>
      <c r="J39" s="18">
        <f t="shared" si="3"/>
        <v>0</v>
      </c>
      <c r="K39" s="17"/>
    </row>
    <row r="40" spans="1:11" ht="15.75" customHeight="1">
      <c r="A40" s="31" t="s">
        <v>17</v>
      </c>
      <c r="B40" s="20"/>
      <c r="C40" s="20">
        <v>12</v>
      </c>
      <c r="D40" s="21"/>
      <c r="E40" s="20">
        <v>176</v>
      </c>
      <c r="F40" s="18">
        <f t="shared" si="5"/>
        <v>-164</v>
      </c>
      <c r="G40" s="17">
        <f t="shared" si="6"/>
        <v>-93.181818181818173</v>
      </c>
      <c r="H40" s="19">
        <v>12</v>
      </c>
      <c r="I40" s="19">
        <v>93</v>
      </c>
      <c r="J40" s="18">
        <f t="shared" si="3"/>
        <v>-81</v>
      </c>
      <c r="K40" s="17"/>
    </row>
    <row r="41" spans="1:11" ht="15.75" customHeight="1">
      <c r="A41" s="23" t="s">
        <v>16</v>
      </c>
      <c r="B41" s="20">
        <v>4300</v>
      </c>
      <c r="C41" s="20">
        <v>6658</v>
      </c>
      <c r="D41" s="21">
        <f t="shared" ref="D41:D49" si="7">IF(B41=0,0,C41/B41*100)</f>
        <v>154.83720930232559</v>
      </c>
      <c r="E41" s="20">
        <v>4811</v>
      </c>
      <c r="F41" s="18">
        <f t="shared" si="5"/>
        <v>1847</v>
      </c>
      <c r="G41" s="17">
        <f t="shared" si="6"/>
        <v>38.391186863437952</v>
      </c>
      <c r="H41" s="19">
        <v>284</v>
      </c>
      <c r="I41" s="19">
        <v>383</v>
      </c>
      <c r="J41" s="18">
        <f t="shared" si="3"/>
        <v>-99</v>
      </c>
      <c r="K41" s="17">
        <f t="shared" ref="K41:K49" si="8">IF(I41=0,0,J41/I41*100)</f>
        <v>-25.848563968668408</v>
      </c>
    </row>
    <row r="42" spans="1:11" ht="15.75" customHeight="1">
      <c r="A42" s="30" t="s">
        <v>14</v>
      </c>
      <c r="B42" s="20"/>
      <c r="C42" s="20">
        <v>127</v>
      </c>
      <c r="D42" s="21">
        <f t="shared" si="7"/>
        <v>0</v>
      </c>
      <c r="E42" s="20">
        <v>94</v>
      </c>
      <c r="F42" s="18">
        <f t="shared" si="5"/>
        <v>33</v>
      </c>
      <c r="G42" s="17">
        <f t="shared" si="6"/>
        <v>35.106382978723403</v>
      </c>
      <c r="H42" s="19">
        <v>65</v>
      </c>
      <c r="I42" s="19">
        <v>51</v>
      </c>
      <c r="J42" s="18">
        <f t="shared" si="3"/>
        <v>14</v>
      </c>
      <c r="K42" s="17">
        <f t="shared" si="8"/>
        <v>27.450980392156865</v>
      </c>
    </row>
    <row r="43" spans="1:11" ht="15.75" customHeight="1">
      <c r="A43" s="23" t="s">
        <v>15</v>
      </c>
      <c r="B43" s="20">
        <v>1900</v>
      </c>
      <c r="C43" s="20">
        <v>918</v>
      </c>
      <c r="D43" s="21">
        <f t="shared" si="7"/>
        <v>48.315789473684212</v>
      </c>
      <c r="E43" s="20">
        <v>1637</v>
      </c>
      <c r="F43" s="18">
        <f t="shared" si="5"/>
        <v>-719</v>
      </c>
      <c r="G43" s="17">
        <f t="shared" si="6"/>
        <v>-43.921808185705558</v>
      </c>
      <c r="H43" s="19">
        <v>86</v>
      </c>
      <c r="I43" s="19">
        <v>139</v>
      </c>
      <c r="J43" s="18">
        <f t="shared" si="3"/>
        <v>-53</v>
      </c>
      <c r="K43" s="17">
        <f t="shared" si="8"/>
        <v>-38.129496402877699</v>
      </c>
    </row>
    <row r="44" spans="1:11" ht="15.75" customHeight="1">
      <c r="A44" s="30" t="s">
        <v>14</v>
      </c>
      <c r="B44" s="20"/>
      <c r="C44" s="20">
        <v>587</v>
      </c>
      <c r="D44" s="21">
        <f t="shared" si="7"/>
        <v>0</v>
      </c>
      <c r="E44" s="20">
        <v>826</v>
      </c>
      <c r="F44" s="18">
        <f t="shared" si="5"/>
        <v>-239</v>
      </c>
      <c r="G44" s="17">
        <f t="shared" si="6"/>
        <v>-28.934624697336563</v>
      </c>
      <c r="H44" s="19">
        <v>56</v>
      </c>
      <c r="I44" s="19">
        <v>35</v>
      </c>
      <c r="J44" s="18">
        <f t="shared" si="3"/>
        <v>21</v>
      </c>
      <c r="K44" s="17">
        <f t="shared" si="8"/>
        <v>60</v>
      </c>
    </row>
    <row r="45" spans="1:11" ht="15.75" customHeight="1">
      <c r="A45" s="23" t="s">
        <v>13</v>
      </c>
      <c r="B45" s="20">
        <v>600</v>
      </c>
      <c r="C45" s="20">
        <v>523</v>
      </c>
      <c r="D45" s="21">
        <f t="shared" si="7"/>
        <v>87.166666666666671</v>
      </c>
      <c r="E45" s="20">
        <v>1354</v>
      </c>
      <c r="F45" s="18">
        <f t="shared" si="5"/>
        <v>-831</v>
      </c>
      <c r="G45" s="17">
        <f t="shared" si="6"/>
        <v>-61.373707533234857</v>
      </c>
      <c r="H45" s="19">
        <v>0</v>
      </c>
      <c r="I45" s="19">
        <v>3</v>
      </c>
      <c r="J45" s="18">
        <f t="shared" si="3"/>
        <v>-3</v>
      </c>
      <c r="K45" s="17">
        <f t="shared" si="8"/>
        <v>-100</v>
      </c>
    </row>
    <row r="46" spans="1:11" ht="15.75" customHeight="1">
      <c r="A46" s="31" t="s">
        <v>12</v>
      </c>
      <c r="B46" s="20"/>
      <c r="C46" s="20">
        <v>523</v>
      </c>
      <c r="D46" s="21">
        <f t="shared" si="7"/>
        <v>0</v>
      </c>
      <c r="E46" s="20">
        <v>614</v>
      </c>
      <c r="F46" s="18">
        <f t="shared" si="5"/>
        <v>-91</v>
      </c>
      <c r="G46" s="17">
        <f t="shared" si="6"/>
        <v>-14.82084690553746</v>
      </c>
      <c r="H46" s="19">
        <v>0</v>
      </c>
      <c r="I46" s="19">
        <v>3</v>
      </c>
      <c r="J46" s="18">
        <f t="shared" si="3"/>
        <v>-3</v>
      </c>
      <c r="K46" s="17">
        <f t="shared" si="8"/>
        <v>-100</v>
      </c>
    </row>
    <row r="47" spans="1:11" ht="15.75" customHeight="1">
      <c r="A47" s="30" t="s">
        <v>11</v>
      </c>
      <c r="B47" s="20"/>
      <c r="C47" s="20">
        <v>0</v>
      </c>
      <c r="D47" s="21">
        <f t="shared" si="7"/>
        <v>0</v>
      </c>
      <c r="E47" s="20">
        <v>0</v>
      </c>
      <c r="F47" s="18">
        <f t="shared" si="5"/>
        <v>0</v>
      </c>
      <c r="G47" s="17">
        <f t="shared" si="6"/>
        <v>0</v>
      </c>
      <c r="H47" s="19">
        <v>0</v>
      </c>
      <c r="I47" s="19">
        <v>0</v>
      </c>
      <c r="J47" s="18">
        <f t="shared" si="3"/>
        <v>0</v>
      </c>
      <c r="K47" s="17">
        <f t="shared" si="8"/>
        <v>0</v>
      </c>
    </row>
    <row r="48" spans="1:11" ht="15.75" customHeight="1">
      <c r="A48" s="23" t="s">
        <v>10</v>
      </c>
      <c r="B48" s="20">
        <v>5000</v>
      </c>
      <c r="C48" s="20">
        <v>10451</v>
      </c>
      <c r="D48" s="21">
        <f t="shared" si="7"/>
        <v>209.01999999999998</v>
      </c>
      <c r="E48" s="20">
        <v>2959</v>
      </c>
      <c r="F48" s="18">
        <f t="shared" si="5"/>
        <v>7492</v>
      </c>
      <c r="G48" s="17">
        <f t="shared" si="6"/>
        <v>253.19364650219666</v>
      </c>
      <c r="H48" s="19">
        <v>237</v>
      </c>
      <c r="I48" s="19">
        <v>1333</v>
      </c>
      <c r="J48" s="18">
        <f t="shared" si="3"/>
        <v>-1096</v>
      </c>
      <c r="K48" s="17">
        <f t="shared" si="8"/>
        <v>-82.220555138784704</v>
      </c>
    </row>
    <row r="49" spans="1:11" ht="15.75" customHeight="1">
      <c r="A49" s="29" t="s">
        <v>9</v>
      </c>
      <c r="B49" s="20"/>
      <c r="C49" s="20">
        <v>234</v>
      </c>
      <c r="D49" s="21">
        <f t="shared" si="7"/>
        <v>0</v>
      </c>
      <c r="E49" s="20">
        <v>270</v>
      </c>
      <c r="F49" s="18">
        <f t="shared" si="5"/>
        <v>-36</v>
      </c>
      <c r="G49" s="17">
        <f t="shared" si="6"/>
        <v>-13.333333333333334</v>
      </c>
      <c r="H49" s="19">
        <v>50</v>
      </c>
      <c r="I49" s="19">
        <v>85</v>
      </c>
      <c r="J49" s="18">
        <f t="shared" si="3"/>
        <v>-35</v>
      </c>
      <c r="K49" s="17">
        <f t="shared" si="8"/>
        <v>-41.17647058823529</v>
      </c>
    </row>
    <row r="50" spans="1:11" ht="15.75" customHeight="1">
      <c r="A50" s="23" t="s">
        <v>8</v>
      </c>
      <c r="B50" s="23"/>
      <c r="C50" s="28">
        <v>834</v>
      </c>
      <c r="D50" s="21"/>
      <c r="E50" s="20"/>
      <c r="F50" s="18">
        <f t="shared" si="5"/>
        <v>834</v>
      </c>
      <c r="G50" s="17">
        <f t="shared" si="6"/>
        <v>0</v>
      </c>
      <c r="H50" s="19">
        <v>26</v>
      </c>
      <c r="I50" s="19"/>
      <c r="J50" s="18"/>
      <c r="K50" s="17"/>
    </row>
    <row r="51" spans="1:11" ht="15.75" customHeight="1">
      <c r="A51" s="23" t="s">
        <v>7</v>
      </c>
      <c r="B51" s="20">
        <v>2060</v>
      </c>
      <c r="C51" s="20">
        <v>2819</v>
      </c>
      <c r="D51" s="21">
        <f t="shared" ref="D51:D56" si="9">IF(B51=0,0,C51/B51*100)</f>
        <v>136.84466019417476</v>
      </c>
      <c r="E51" s="20">
        <v>5939</v>
      </c>
      <c r="F51" s="18">
        <f t="shared" si="5"/>
        <v>-3120</v>
      </c>
      <c r="G51" s="17">
        <f t="shared" si="6"/>
        <v>-52.534096649267561</v>
      </c>
      <c r="H51" s="19">
        <v>1389</v>
      </c>
      <c r="I51" s="19">
        <v>2559</v>
      </c>
      <c r="J51" s="18">
        <f>H51-I51</f>
        <v>-1170</v>
      </c>
      <c r="K51" s="17">
        <f t="shared" ref="K51:K56" si="10">IF(I51=0,0,J51/I51*100)</f>
        <v>-45.720984759671744</v>
      </c>
    </row>
    <row r="52" spans="1:11" ht="15.75" customHeight="1">
      <c r="A52" s="27"/>
      <c r="B52" s="20"/>
      <c r="C52" s="20"/>
      <c r="D52" s="21">
        <f t="shared" si="9"/>
        <v>0</v>
      </c>
      <c r="E52" s="20"/>
      <c r="F52" s="18">
        <f t="shared" si="5"/>
        <v>0</v>
      </c>
      <c r="G52" s="17">
        <f t="shared" si="6"/>
        <v>0</v>
      </c>
      <c r="H52" s="14"/>
      <c r="I52" s="14"/>
      <c r="J52" s="18">
        <f>H52-I52</f>
        <v>0</v>
      </c>
      <c r="K52" s="17">
        <f t="shared" si="10"/>
        <v>0</v>
      </c>
    </row>
    <row r="53" spans="1:11" s="3" customFormat="1" ht="15.75" customHeight="1">
      <c r="A53" s="26" t="s">
        <v>6</v>
      </c>
      <c r="B53" s="25">
        <f>SUM(B54:B58)</f>
        <v>23532</v>
      </c>
      <c r="C53" s="25">
        <f>SUM(C54:C59)</f>
        <v>35137</v>
      </c>
      <c r="D53" s="15">
        <f t="shared" si="9"/>
        <v>149.3158252592215</v>
      </c>
      <c r="E53" s="14">
        <f>SUM(E54:E59)</f>
        <v>26971</v>
      </c>
      <c r="F53" s="13">
        <f t="shared" si="5"/>
        <v>8166</v>
      </c>
      <c r="G53" s="12">
        <f t="shared" si="6"/>
        <v>30.276964146676061</v>
      </c>
      <c r="H53" s="14">
        <f>SUM(H54:H59)</f>
        <v>982</v>
      </c>
      <c r="I53" s="14">
        <f>SUM(I54:I59)</f>
        <v>3000</v>
      </c>
      <c r="J53" s="14">
        <f>SUM(J54:J59)</f>
        <v>106</v>
      </c>
      <c r="K53" s="12">
        <f t="shared" si="10"/>
        <v>3.5333333333333337</v>
      </c>
    </row>
    <row r="54" spans="1:11" ht="15.75" customHeight="1">
      <c r="A54" s="24" t="s">
        <v>5</v>
      </c>
      <c r="B54" s="20">
        <v>350</v>
      </c>
      <c r="C54" s="20">
        <v>58</v>
      </c>
      <c r="D54" s="21">
        <f t="shared" si="9"/>
        <v>16.571428571428569</v>
      </c>
      <c r="E54" s="20">
        <v>436</v>
      </c>
      <c r="F54" s="18">
        <f t="shared" si="5"/>
        <v>-378</v>
      </c>
      <c r="G54" s="17">
        <f t="shared" si="6"/>
        <v>-86.697247706422019</v>
      </c>
      <c r="H54" s="19">
        <v>0</v>
      </c>
      <c r="I54" s="19">
        <v>0</v>
      </c>
      <c r="J54" s="18">
        <f>H54-I54</f>
        <v>0</v>
      </c>
      <c r="K54" s="17">
        <f t="shared" si="10"/>
        <v>0</v>
      </c>
    </row>
    <row r="55" spans="1:11" ht="15.75" customHeight="1">
      <c r="A55" s="24" t="s">
        <v>4</v>
      </c>
      <c r="B55" s="20">
        <v>21060</v>
      </c>
      <c r="C55" s="20">
        <v>33343</v>
      </c>
      <c r="D55" s="21">
        <f t="shared" si="9"/>
        <v>158.32383665716998</v>
      </c>
      <c r="E55" s="20">
        <v>20244</v>
      </c>
      <c r="F55" s="18">
        <f t="shared" si="5"/>
        <v>13099</v>
      </c>
      <c r="G55" s="17">
        <f t="shared" si="6"/>
        <v>64.705591780280585</v>
      </c>
      <c r="H55" s="19">
        <v>19</v>
      </c>
      <c r="I55" s="19">
        <v>-389</v>
      </c>
      <c r="J55" s="18">
        <f>H55-I55</f>
        <v>408</v>
      </c>
      <c r="K55" s="17">
        <f t="shared" si="10"/>
        <v>-104.88431876606683</v>
      </c>
    </row>
    <row r="56" spans="1:11" ht="15.75" customHeight="1">
      <c r="A56" s="23" t="s">
        <v>3</v>
      </c>
      <c r="B56" s="20">
        <v>50</v>
      </c>
      <c r="C56" s="20">
        <v>63</v>
      </c>
      <c r="D56" s="21">
        <f t="shared" si="9"/>
        <v>126</v>
      </c>
      <c r="E56" s="20">
        <v>55</v>
      </c>
      <c r="F56" s="18">
        <f t="shared" si="5"/>
        <v>8</v>
      </c>
      <c r="G56" s="17">
        <f t="shared" si="6"/>
        <v>14.545454545454545</v>
      </c>
      <c r="H56" s="19">
        <v>9</v>
      </c>
      <c r="I56" s="19">
        <v>5</v>
      </c>
      <c r="J56" s="18">
        <f>H56-I56</f>
        <v>4</v>
      </c>
      <c r="K56" s="17">
        <f t="shared" si="10"/>
        <v>80</v>
      </c>
    </row>
    <row r="57" spans="1:11" ht="15.75" customHeight="1">
      <c r="A57" s="23" t="s">
        <v>2</v>
      </c>
      <c r="B57" s="20">
        <v>950</v>
      </c>
      <c r="C57" s="20">
        <v>425</v>
      </c>
      <c r="D57" s="21"/>
      <c r="E57" s="20">
        <v>3830</v>
      </c>
      <c r="F57" s="18">
        <f t="shared" si="5"/>
        <v>-3405</v>
      </c>
      <c r="G57" s="17">
        <f t="shared" si="6"/>
        <v>-88.903394255874673</v>
      </c>
      <c r="H57" s="14">
        <v>394</v>
      </c>
      <c r="I57" s="14">
        <v>2518</v>
      </c>
      <c r="J57" s="18"/>
      <c r="K57" s="17"/>
    </row>
    <row r="58" spans="1:11" ht="15.75" customHeight="1">
      <c r="A58" s="23" t="s">
        <v>1</v>
      </c>
      <c r="B58" s="20">
        <v>1122</v>
      </c>
      <c r="C58" s="20">
        <v>1248</v>
      </c>
      <c r="D58" s="21">
        <f>IF(B58=0,0,C58/B58*100)</f>
        <v>111.22994652406418</v>
      </c>
      <c r="E58" s="20">
        <v>2406</v>
      </c>
      <c r="F58" s="18">
        <f t="shared" si="5"/>
        <v>-1158</v>
      </c>
      <c r="G58" s="17">
        <f t="shared" si="6"/>
        <v>-48.129675810473813</v>
      </c>
      <c r="H58" s="19">
        <v>560</v>
      </c>
      <c r="I58" s="19">
        <v>866</v>
      </c>
      <c r="J58" s="18">
        <f>H58-I58</f>
        <v>-306</v>
      </c>
      <c r="K58" s="17">
        <f>IF(I58=0,0,J58/I58*100)</f>
        <v>-35.334872979214779</v>
      </c>
    </row>
    <row r="59" spans="1:11" ht="15.75" customHeight="1">
      <c r="A59" s="22"/>
      <c r="B59" s="20"/>
      <c r="C59" s="20"/>
      <c r="D59" s="21"/>
      <c r="E59" s="20"/>
      <c r="F59" s="18"/>
      <c r="G59" s="17"/>
      <c r="H59" s="19"/>
      <c r="I59" s="19"/>
      <c r="J59" s="18"/>
      <c r="K59" s="17"/>
    </row>
    <row r="60" spans="1:11" s="11" customFormat="1" ht="15.75" customHeight="1">
      <c r="A60" s="16" t="s">
        <v>0</v>
      </c>
      <c r="B60" s="14">
        <f>B53+B30+B6</f>
        <v>101192</v>
      </c>
      <c r="C60" s="14">
        <f>C53+C30+C6</f>
        <v>115087</v>
      </c>
      <c r="D60" s="15">
        <f>IF(B60=0,0,C60/B60*100)</f>
        <v>113.73132263420034</v>
      </c>
      <c r="E60" s="14">
        <f>E53+E30+E6</f>
        <v>97571</v>
      </c>
      <c r="F60" s="13">
        <f>C60-E60</f>
        <v>17516</v>
      </c>
      <c r="G60" s="12">
        <f>IF(E60=0,0,F60/E60*100)</f>
        <v>17.952055426304948</v>
      </c>
      <c r="H60" s="14">
        <f>H53+H30+H6</f>
        <v>19365</v>
      </c>
      <c r="I60" s="14">
        <f>I53+I30+I6</f>
        <v>22093</v>
      </c>
      <c r="J60" s="13">
        <f>H60-I60</f>
        <v>-2728</v>
      </c>
      <c r="K60" s="12">
        <f>IF(I60=0,0,J60/I60*100)</f>
        <v>-12.347802471371022</v>
      </c>
    </row>
    <row r="61" spans="1:11" s="6" customFormat="1" ht="16.5" customHeight="1">
      <c r="A61" s="10"/>
      <c r="C61" s="7"/>
      <c r="D61" s="9"/>
      <c r="E61" s="7"/>
      <c r="G61" s="8"/>
      <c r="H61" s="7"/>
      <c r="I61" s="7"/>
    </row>
    <row r="62" spans="1:11" s="6" customFormat="1" ht="16.5" customHeight="1">
      <c r="A62" s="10"/>
      <c r="C62" s="7"/>
      <c r="D62" s="9"/>
      <c r="E62" s="7"/>
      <c r="G62" s="8"/>
      <c r="H62" s="7"/>
      <c r="I62" s="7"/>
    </row>
    <row r="63" spans="1:11" s="6" customFormat="1" ht="16.5" customHeight="1">
      <c r="A63" s="10"/>
      <c r="C63" s="7"/>
      <c r="D63" s="9"/>
      <c r="E63" s="7"/>
      <c r="G63" s="8"/>
      <c r="H63" s="7"/>
      <c r="I63" s="7"/>
    </row>
  </sheetData>
  <mergeCells count="6">
    <mergeCell ref="A1:K1"/>
    <mergeCell ref="A3:A4"/>
    <mergeCell ref="C3:C4"/>
    <mergeCell ref="H3:H4"/>
    <mergeCell ref="B3:B4"/>
    <mergeCell ref="D3:D4"/>
  </mergeCells>
  <phoneticPr fontId="2" type="noConversion"/>
  <printOptions horizontalCentered="1"/>
  <pageMargins left="0.35433070866141736" right="0.35433070866141736" top="0.31496062992125984" bottom="0.31496062992125984" header="0.43307086614173229" footer="0.11811023622047245"/>
  <pageSetup paperSize="9" orientation="landscape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附表1</vt:lpstr>
      <vt:lpstr>附表1!Print_Titles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2017-08-21T07:58:13Z</cp:lastPrinted>
  <dcterms:created xsi:type="dcterms:W3CDTF">2017-08-21T01:36:34Z</dcterms:created>
  <dcterms:modified xsi:type="dcterms:W3CDTF">2017-08-21T09:10:03Z</dcterms:modified>
</cp:coreProperties>
</file>