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95" windowWidth="17370" windowHeight="8940"/>
  </bookViews>
  <sheets>
    <sheet name="加工" sheetId="4" r:id="rId1"/>
  </sheets>
  <calcPr calcId="145621"/>
</workbook>
</file>

<file path=xl/calcChain.xml><?xml version="1.0" encoding="utf-8"?>
<calcChain xmlns="http://schemas.openxmlformats.org/spreadsheetml/2006/main">
  <c r="R47" i="4" l="1"/>
  <c r="K39" i="4" l="1"/>
  <c r="K40" i="4"/>
  <c r="K41" i="4"/>
  <c r="K38" i="4"/>
  <c r="R38" i="4" s="1"/>
  <c r="Q15" i="4" l="1"/>
  <c r="K16" i="4"/>
  <c r="K17" i="4"/>
  <c r="K15" i="4"/>
  <c r="R15" i="4" l="1"/>
  <c r="Q7" i="4"/>
  <c r="K8" i="4"/>
  <c r="K9" i="4"/>
  <c r="K10" i="4"/>
  <c r="K11" i="4"/>
  <c r="K12" i="4"/>
  <c r="K13" i="4"/>
  <c r="K14" i="4"/>
  <c r="K7" i="4"/>
  <c r="R7" i="4" l="1"/>
  <c r="K37" i="4"/>
  <c r="R33" i="4"/>
  <c r="K25" i="4" l="1"/>
  <c r="P32" i="4" l="1"/>
  <c r="Q32" i="4" s="1"/>
  <c r="Q31" i="4"/>
  <c r="Q30" i="4"/>
  <c r="Q29" i="4"/>
  <c r="Q28" i="4"/>
  <c r="Q27" i="4"/>
  <c r="Q24" i="4"/>
  <c r="Q25" i="4"/>
  <c r="Q26" i="4"/>
  <c r="Q23" i="4"/>
  <c r="K24" i="4"/>
  <c r="K23" i="4"/>
  <c r="R23" i="4" l="1"/>
  <c r="Q44" i="4"/>
  <c r="Q6" i="4" l="1"/>
  <c r="K45" i="4" l="1"/>
  <c r="K46" i="4"/>
  <c r="K44" i="4"/>
  <c r="R44" i="4" l="1"/>
  <c r="K6" i="4"/>
  <c r="K5" i="4"/>
  <c r="Q5" i="4"/>
  <c r="K21" i="4"/>
  <c r="K22" i="4"/>
  <c r="K20" i="4"/>
  <c r="K19" i="4"/>
  <c r="R18" i="4" l="1"/>
  <c r="R5" i="4"/>
  <c r="Q43" i="4"/>
  <c r="K43" i="4"/>
  <c r="R43" i="4" l="1"/>
  <c r="K3" i="4"/>
  <c r="Q3" i="4"/>
  <c r="K4" i="4"/>
  <c r="R3" i="4" l="1"/>
</calcChain>
</file>

<file path=xl/sharedStrings.xml><?xml version="1.0" encoding="utf-8"?>
<sst xmlns="http://schemas.openxmlformats.org/spreadsheetml/2006/main" count="158" uniqueCount="141">
  <si>
    <t>型  号</t>
    <phoneticPr fontId="1" type="noConversion"/>
  </si>
  <si>
    <t>数量</t>
    <phoneticPr fontId="1" type="noConversion"/>
  </si>
  <si>
    <t>经营主体负责人</t>
    <phoneticPr fontId="1" type="noConversion"/>
  </si>
  <si>
    <t>基地面积（亩）</t>
    <phoneticPr fontId="1" type="noConversion"/>
  </si>
  <si>
    <t>经营主体名称</t>
    <phoneticPr fontId="1" type="noConversion"/>
  </si>
  <si>
    <t>加工设备名称</t>
    <phoneticPr fontId="1" type="noConversion"/>
  </si>
  <si>
    <t>农机具械名称</t>
    <phoneticPr fontId="1" type="noConversion"/>
  </si>
  <si>
    <t>合计补贴</t>
    <phoneticPr fontId="1" type="noConversion"/>
  </si>
  <si>
    <t>两造种植 面积</t>
    <phoneticPr fontId="1" type="noConversion"/>
  </si>
  <si>
    <t>镇别</t>
    <phoneticPr fontId="1" type="noConversion"/>
  </si>
  <si>
    <t>新铺镇</t>
    <phoneticPr fontId="1" type="noConversion"/>
  </si>
  <si>
    <t>三圳镇</t>
    <phoneticPr fontId="1" type="noConversion"/>
  </si>
  <si>
    <t>谢汉平</t>
    <phoneticPr fontId="1" type="noConversion"/>
  </si>
  <si>
    <t>三轮摩托车</t>
    <phoneticPr fontId="1" type="noConversion"/>
  </si>
  <si>
    <t>总金额（万元）</t>
    <phoneticPr fontId="1" type="noConversion"/>
  </si>
  <si>
    <t>补贴金额（万元）</t>
    <phoneticPr fontId="1" type="noConversion"/>
  </si>
  <si>
    <t>补贴金额（万元）</t>
    <phoneticPr fontId="1" type="noConversion"/>
  </si>
  <si>
    <t>单价    （万元）</t>
    <phoneticPr fontId="1" type="noConversion"/>
  </si>
  <si>
    <t>吴庆业</t>
    <phoneticPr fontId="1" type="noConversion"/>
  </si>
  <si>
    <t>乘坐式高速插秧机</t>
    <phoneticPr fontId="1" type="noConversion"/>
  </si>
  <si>
    <t>粮食烘干机</t>
    <phoneticPr fontId="1" type="noConversion"/>
  </si>
  <si>
    <t>辽宁海帝升机械有限公司          HDS-L1500D-Y</t>
    <phoneticPr fontId="1" type="noConversion"/>
  </si>
  <si>
    <t>沃得收割机</t>
    <phoneticPr fontId="1" type="noConversion"/>
  </si>
  <si>
    <t>江苏沃得农业机械有限公司       4LZ-5.0MAQ</t>
    <phoneticPr fontId="1" type="noConversion"/>
  </si>
  <si>
    <t>履带式全喂入谷物联合收割机</t>
  </si>
  <si>
    <t>雷沃4LZ-5G</t>
  </si>
  <si>
    <t>钟章美</t>
  </si>
  <si>
    <t>时风牌三轮车</t>
  </si>
  <si>
    <t>7YP-1150DJ2</t>
  </si>
  <si>
    <t>组合碾米机</t>
  </si>
  <si>
    <t>仙粮6LN-15/15SF</t>
  </si>
  <si>
    <t>林振良</t>
  </si>
  <si>
    <t>CPC型3.0t</t>
    <phoneticPr fontId="1" type="noConversion"/>
  </si>
  <si>
    <t>魏达提升机</t>
    <phoneticPr fontId="1" type="noConversion"/>
  </si>
  <si>
    <t>TDTG斗式</t>
    <phoneticPr fontId="1" type="noConversion"/>
  </si>
  <si>
    <t>魏达圆筒清理筛</t>
    <phoneticPr fontId="1" type="noConversion"/>
  </si>
  <si>
    <t>CQYS125</t>
    <phoneticPr fontId="1" type="noConversion"/>
  </si>
  <si>
    <t>宗申牌ZS250ZH-7C</t>
    <phoneticPr fontId="1" type="noConversion"/>
  </si>
  <si>
    <t>龙工叉车</t>
    <phoneticPr fontId="1" type="noConversion"/>
  </si>
  <si>
    <t>长潭镇</t>
    <phoneticPr fontId="1" type="noConversion"/>
  </si>
  <si>
    <t>广东金珠农业科技有限公司</t>
    <phoneticPr fontId="1" type="noConversion"/>
  </si>
  <si>
    <t>碾米机</t>
    <phoneticPr fontId="1" type="noConversion"/>
  </si>
  <si>
    <t>韩国SN-300R</t>
    <phoneticPr fontId="1" type="noConversion"/>
  </si>
  <si>
    <t>履带自走式旋耕机</t>
    <phoneticPr fontId="1" type="noConversion"/>
  </si>
  <si>
    <t>星光1GLX-200</t>
    <phoneticPr fontId="1" type="noConversion"/>
  </si>
  <si>
    <t>割草机</t>
    <phoneticPr fontId="1" type="noConversion"/>
  </si>
  <si>
    <t>YD8A212</t>
    <phoneticPr fontId="1" type="noConversion"/>
  </si>
  <si>
    <t>喷药机</t>
    <phoneticPr fontId="1" type="noConversion"/>
  </si>
  <si>
    <t>渝嘉勇士160L</t>
    <phoneticPr fontId="1" type="noConversion"/>
  </si>
  <si>
    <t>三轮摩拖车</t>
    <phoneticPr fontId="1" type="noConversion"/>
  </si>
  <si>
    <t>宗申ZS250ZH-7C   三速自卸自开门</t>
    <phoneticPr fontId="1" type="noConversion"/>
  </si>
  <si>
    <t>宗申ZS250ZH-7C   三速自卸自开门，简易棚、改门</t>
    <phoneticPr fontId="1" type="noConversion"/>
  </si>
  <si>
    <t>林辉苑</t>
    <phoneticPr fontId="1" type="noConversion"/>
  </si>
  <si>
    <t>蕉岭长寿南北寨农业发展有限公司</t>
    <phoneticPr fontId="1" type="noConversion"/>
  </si>
  <si>
    <t>张勇生</t>
    <phoneticPr fontId="1" type="noConversion"/>
  </si>
  <si>
    <t>海帝升     HDS-L15000D-Y</t>
    <phoneticPr fontId="1" type="noConversion"/>
  </si>
  <si>
    <t>新会手扶拖拉机带旋耕</t>
    <phoneticPr fontId="1" type="noConversion"/>
  </si>
  <si>
    <t>真空机</t>
    <phoneticPr fontId="1" type="noConversion"/>
  </si>
  <si>
    <t>ZS250ZH-7C</t>
    <phoneticPr fontId="1" type="noConversion"/>
  </si>
  <si>
    <t>蕉岭源丰现代农业科技有限公司</t>
  </si>
  <si>
    <t>赖小锋</t>
  </si>
  <si>
    <t>水田激光平地机</t>
    <phoneticPr fontId="1" type="noConversion"/>
  </si>
  <si>
    <t>1PJ-3.0</t>
    <phoneticPr fontId="1" type="noConversion"/>
  </si>
  <si>
    <t>碾米机</t>
    <phoneticPr fontId="1" type="noConversion"/>
  </si>
  <si>
    <t>大米分级筛</t>
    <phoneticPr fontId="1" type="noConversion"/>
  </si>
  <si>
    <t>提升机</t>
    <phoneticPr fontId="1" type="noConversion"/>
  </si>
  <si>
    <t>色选机</t>
    <phoneticPr fontId="1" type="noConversion"/>
  </si>
  <si>
    <t>6SXM-80B</t>
    <phoneticPr fontId="1" type="noConversion"/>
  </si>
  <si>
    <t>真空包装机</t>
    <phoneticPr fontId="1" type="noConversion"/>
  </si>
  <si>
    <t>包装机</t>
    <phoneticPr fontId="1" type="noConversion"/>
  </si>
  <si>
    <t>吸粮机</t>
    <phoneticPr fontId="1" type="noConversion"/>
  </si>
  <si>
    <t>谷物通用型干燥机</t>
    <phoneticPr fontId="1" type="noConversion"/>
  </si>
  <si>
    <t>金子、CEL-1000</t>
    <phoneticPr fontId="1" type="noConversion"/>
  </si>
  <si>
    <t>粮食烘干机</t>
    <phoneticPr fontId="1" type="noConversion"/>
  </si>
  <si>
    <t>海帝升HDS-L15000D-Y</t>
    <phoneticPr fontId="1" type="noConversion"/>
  </si>
  <si>
    <t>卡板</t>
    <phoneticPr fontId="1" type="noConversion"/>
  </si>
  <si>
    <t>宗申ZS250ZH-7C</t>
    <phoneticPr fontId="1" type="noConversion"/>
  </si>
  <si>
    <t>天门仙粮    6LN-15/15SF</t>
    <phoneticPr fontId="1" type="noConversion"/>
  </si>
  <si>
    <t>天门仙粮  5F50X2</t>
    <phoneticPr fontId="1" type="noConversion"/>
  </si>
  <si>
    <t>天门仙粮  6L12F</t>
    <phoneticPr fontId="1" type="noConversion"/>
  </si>
  <si>
    <t>科虹        ZK-Y</t>
    <phoneticPr fontId="1" type="noConversion"/>
  </si>
  <si>
    <t>科虹        DCS-50AM</t>
    <phoneticPr fontId="1" type="noConversion"/>
  </si>
  <si>
    <t>恒世机械</t>
    <phoneticPr fontId="1" type="noConversion"/>
  </si>
  <si>
    <t>合计</t>
    <phoneticPr fontId="1" type="noConversion"/>
  </si>
  <si>
    <t>蕉城镇</t>
    <phoneticPr fontId="1" type="noConversion"/>
  </si>
  <si>
    <t>水田埋茬耕整机</t>
    <phoneticPr fontId="1" type="noConversion"/>
  </si>
  <si>
    <t>樱田、IGSZ-220</t>
    <phoneticPr fontId="1" type="noConversion"/>
  </si>
  <si>
    <t>蕉岭县顺鑫家庭农场</t>
    <phoneticPr fontId="1" type="noConversion"/>
  </si>
  <si>
    <t>蕉岭县钟章美竹稻专业合作社</t>
    <phoneticPr fontId="1" type="noConversion"/>
  </si>
  <si>
    <t>蕉岭县高山源农业发展有限公司</t>
    <phoneticPr fontId="1" type="noConversion"/>
  </si>
  <si>
    <t>蕉岭县庆友农业发展有限公司</t>
    <phoneticPr fontId="1" type="noConversion"/>
  </si>
  <si>
    <t>蕉岭县锐腾家庭农场</t>
  </si>
  <si>
    <t>刘艳霞</t>
  </si>
  <si>
    <t>育秧播种机</t>
  </si>
  <si>
    <t>圆筒式床土整理筛选机</t>
  </si>
  <si>
    <t>育秧硬盘</t>
  </si>
  <si>
    <t>水田平地搅拌机</t>
  </si>
  <si>
    <t>9寸</t>
  </si>
  <si>
    <t>蕉岭县三圳镇熙和家庭农场</t>
    <phoneticPr fontId="1" type="noConversion"/>
  </si>
  <si>
    <t>戴贵玲</t>
    <phoneticPr fontId="1" type="noConversion"/>
  </si>
  <si>
    <t>筑埂机</t>
    <phoneticPr fontId="1" type="noConversion"/>
  </si>
  <si>
    <t xml:space="preserve"> 樱田、   1ZGD-30</t>
    <phoneticPr fontId="1" type="noConversion"/>
  </si>
  <si>
    <t xml:space="preserve"> 樱田、   1JSL-220</t>
    <phoneticPr fontId="1" type="noConversion"/>
  </si>
  <si>
    <t>一鸣、   5XY-40</t>
    <phoneticPr fontId="1" type="noConversion"/>
  </si>
  <si>
    <t>矢崎、   SYS-550C</t>
    <phoneticPr fontId="1" type="noConversion"/>
  </si>
  <si>
    <t>3017KC</t>
  </si>
  <si>
    <t>乘坐式高速插秧机</t>
  </si>
  <si>
    <t>（2Z-6B5）PZ60-AHDRT</t>
  </si>
  <si>
    <t>（2Z-6B6）PZ60-AHDRT</t>
  </si>
  <si>
    <t>床上整理筛选机</t>
  </si>
  <si>
    <t>5XY-40</t>
  </si>
  <si>
    <t>育秧盘</t>
  </si>
  <si>
    <t>K216</t>
  </si>
  <si>
    <t>割草机</t>
  </si>
  <si>
    <t>嘉陵本田GX35</t>
  </si>
  <si>
    <t>除虫机</t>
  </si>
  <si>
    <t>汽油收谷机</t>
  </si>
  <si>
    <t>170F/P</t>
  </si>
  <si>
    <t>黄元友</t>
  </si>
  <si>
    <t>蕉岭县友清家庭农场</t>
  </si>
  <si>
    <t>碾米机</t>
  </si>
  <si>
    <t>环保组合ZJF-15-40M$</t>
  </si>
  <si>
    <t>丘敬如</t>
  </si>
  <si>
    <t>文福镇</t>
    <phoneticPr fontId="1" type="noConversion"/>
  </si>
  <si>
    <t>赖春梅</t>
  </si>
  <si>
    <t>蕉岭县文福镇春梅家庭农场</t>
    <phoneticPr fontId="1" type="noConversion"/>
  </si>
  <si>
    <t>剪脚机</t>
  </si>
  <si>
    <t>GX35</t>
  </si>
  <si>
    <t>凯尔特170F</t>
  </si>
  <si>
    <t>符氏组合ZJF-15-40M&amp;S</t>
  </si>
  <si>
    <t>筑埂机</t>
  </si>
  <si>
    <t>樱田、1ZGD-30</t>
  </si>
  <si>
    <t>矢崎、SYS-550C</t>
  </si>
  <si>
    <t>三轮摩托车</t>
  </si>
  <si>
    <t>宗申ZS150ZH-16E</t>
  </si>
  <si>
    <t>蕉岭县三圳镇家友家庭农场</t>
  </si>
  <si>
    <t>DQZ双室600型</t>
    <phoneticPr fontId="1" type="noConversion"/>
  </si>
  <si>
    <t>GN131型 IGS8L-70型</t>
    <phoneticPr fontId="1" type="noConversion"/>
  </si>
  <si>
    <t xml:space="preserve">    蕉岭县适度规模经营项目农机加工设备购置补贴公示表（第二批）</t>
    <phoneticPr fontId="1" type="noConversion"/>
  </si>
  <si>
    <t>井关农机（常州）有限公司（2Z-6B5)PZ60-AHDRT</t>
    <phoneticPr fontId="1" type="noConversion"/>
  </si>
  <si>
    <t>3W2B-26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</si>
</sst>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rgb="FFC0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workbookViewId="0">
      <selection activeCell="C3" sqref="C3"/>
    </sheetView>
  </sheetViews>
  <sheetFormatPr defaultRowHeight="14.25"/>
  <cols>
    <col min="1" max="1" width="8.375" style="2" customWidth="1"/>
    <col min="2" max="2" width="18" style="2" customWidth="1"/>
    <col min="3" max="3" width="9" style="2" customWidth="1"/>
    <col min="4" max="4" width="10" style="2" customWidth="1"/>
    <col min="5" max="5" width="9" style="2" customWidth="1"/>
    <col min="6" max="7" width="15.875" style="2" customWidth="1"/>
    <col min="8" max="8" width="7.875" style="3" customWidth="1"/>
    <col min="9" max="9" width="10.125" style="3" customWidth="1"/>
    <col min="10" max="10" width="9" style="3" customWidth="1"/>
    <col min="11" max="11" width="11.125" style="2" customWidth="1"/>
    <col min="12" max="12" width="13" style="2" customWidth="1"/>
    <col min="13" max="13" width="15.125" style="2" customWidth="1"/>
    <col min="14" max="14" width="4.75" style="2" customWidth="1"/>
    <col min="15" max="15" width="8.75" style="2" customWidth="1"/>
    <col min="16" max="16" width="9.375" style="2" customWidth="1"/>
    <col min="17" max="17" width="8.75" style="2" customWidth="1"/>
    <col min="18" max="18" width="14.25" style="14" customWidth="1"/>
    <col min="19" max="21" width="9" style="2"/>
    <col min="22" max="22" width="10" style="2" bestFit="1" customWidth="1"/>
    <col min="23" max="16384" width="9" style="2"/>
  </cols>
  <sheetData>
    <row r="1" spans="1:18" ht="52.5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8" customFormat="1" ht="46.15" customHeight="1">
      <c r="A2" s="7" t="s">
        <v>9</v>
      </c>
      <c r="B2" s="4" t="s">
        <v>4</v>
      </c>
      <c r="C2" s="4" t="s">
        <v>2</v>
      </c>
      <c r="D2" s="4" t="s">
        <v>3</v>
      </c>
      <c r="E2" s="4" t="s">
        <v>8</v>
      </c>
      <c r="F2" s="4" t="s">
        <v>6</v>
      </c>
      <c r="G2" s="4" t="s">
        <v>0</v>
      </c>
      <c r="H2" s="4" t="s">
        <v>1</v>
      </c>
      <c r="I2" s="4" t="s">
        <v>17</v>
      </c>
      <c r="J2" s="4" t="s">
        <v>14</v>
      </c>
      <c r="K2" s="4" t="s">
        <v>15</v>
      </c>
      <c r="L2" s="4" t="s">
        <v>5</v>
      </c>
      <c r="M2" s="4" t="s">
        <v>0</v>
      </c>
      <c r="N2" s="4" t="s">
        <v>1</v>
      </c>
      <c r="O2" s="4" t="s">
        <v>17</v>
      </c>
      <c r="P2" s="4" t="s">
        <v>14</v>
      </c>
      <c r="Q2" s="4" t="s">
        <v>16</v>
      </c>
      <c r="R2" s="6" t="s">
        <v>7</v>
      </c>
    </row>
    <row r="3" spans="1:18" s="8" customFormat="1" ht="78" customHeight="1">
      <c r="A3" s="21" t="s">
        <v>84</v>
      </c>
      <c r="B3" s="25" t="s">
        <v>90</v>
      </c>
      <c r="C3" s="25" t="s">
        <v>18</v>
      </c>
      <c r="D3" s="25">
        <v>135</v>
      </c>
      <c r="E3" s="25">
        <v>290</v>
      </c>
      <c r="F3" s="25" t="s">
        <v>22</v>
      </c>
      <c r="G3" s="25" t="s">
        <v>23</v>
      </c>
      <c r="H3" s="25">
        <v>1</v>
      </c>
      <c r="I3" s="25">
        <v>13.8</v>
      </c>
      <c r="J3" s="25">
        <v>13.8</v>
      </c>
      <c r="K3" s="25">
        <f>J3*0.5</f>
        <v>6.9</v>
      </c>
      <c r="L3" s="25" t="s">
        <v>20</v>
      </c>
      <c r="M3" s="25" t="s">
        <v>21</v>
      </c>
      <c r="N3" s="25">
        <v>1</v>
      </c>
      <c r="O3" s="25">
        <v>11.8</v>
      </c>
      <c r="P3" s="25">
        <v>11.8</v>
      </c>
      <c r="Q3" s="25">
        <f>P3*0.6</f>
        <v>7.08</v>
      </c>
      <c r="R3" s="17">
        <f>K3+K4+Q3</f>
        <v>19.880000000000003</v>
      </c>
    </row>
    <row r="4" spans="1:18" s="8" customFormat="1" ht="101.25" customHeight="1">
      <c r="A4" s="22"/>
      <c r="B4" s="25"/>
      <c r="C4" s="25"/>
      <c r="D4" s="25"/>
      <c r="E4" s="25"/>
      <c r="F4" s="25" t="s">
        <v>19</v>
      </c>
      <c r="G4" s="25" t="s">
        <v>139</v>
      </c>
      <c r="H4" s="25">
        <v>1</v>
      </c>
      <c r="I4" s="25">
        <v>11.8</v>
      </c>
      <c r="J4" s="25">
        <v>11.8</v>
      </c>
      <c r="K4" s="25">
        <f t="shared" ref="K4" si="0">J4*0.5</f>
        <v>5.9</v>
      </c>
      <c r="L4" s="25"/>
      <c r="M4" s="25"/>
      <c r="N4" s="25"/>
      <c r="O4" s="25"/>
      <c r="P4" s="25"/>
      <c r="Q4" s="25"/>
      <c r="R4" s="6"/>
    </row>
    <row r="5" spans="1:18" s="8" customFormat="1" ht="59.25" customHeight="1">
      <c r="A5" s="21"/>
      <c r="B5" s="25" t="s">
        <v>53</v>
      </c>
      <c r="C5" s="25" t="s">
        <v>54</v>
      </c>
      <c r="D5" s="26">
        <v>183.83</v>
      </c>
      <c r="E5" s="25">
        <v>310</v>
      </c>
      <c r="F5" s="25" t="s">
        <v>56</v>
      </c>
      <c r="G5" s="25" t="s">
        <v>137</v>
      </c>
      <c r="H5" s="25">
        <v>1</v>
      </c>
      <c r="I5" s="25">
        <v>1.37</v>
      </c>
      <c r="J5" s="25">
        <v>1.37</v>
      </c>
      <c r="K5" s="25">
        <f>J5*0.5</f>
        <v>0.68500000000000005</v>
      </c>
      <c r="L5" s="25" t="s">
        <v>20</v>
      </c>
      <c r="M5" s="25" t="s">
        <v>55</v>
      </c>
      <c r="N5" s="25">
        <v>2</v>
      </c>
      <c r="O5" s="25">
        <v>13.8</v>
      </c>
      <c r="P5" s="25">
        <v>27.6</v>
      </c>
      <c r="Q5" s="25">
        <f>P5*0.6</f>
        <v>16.559999999999999</v>
      </c>
      <c r="R5" s="17">
        <f>K5+Q6+K6+Q5</f>
        <v>19.881</v>
      </c>
    </row>
    <row r="6" spans="1:18" s="8" customFormat="1" ht="39" customHeight="1">
      <c r="A6" s="21"/>
      <c r="B6" s="25"/>
      <c r="C6" s="25"/>
      <c r="D6" s="25"/>
      <c r="E6" s="25"/>
      <c r="F6" s="25" t="s">
        <v>13</v>
      </c>
      <c r="G6" s="25" t="s">
        <v>58</v>
      </c>
      <c r="H6" s="25">
        <v>2</v>
      </c>
      <c r="I6" s="25">
        <v>1.46</v>
      </c>
      <c r="J6" s="25">
        <v>2.92</v>
      </c>
      <c r="K6" s="25">
        <f>J6*0.5</f>
        <v>1.46</v>
      </c>
      <c r="L6" s="25" t="s">
        <v>57</v>
      </c>
      <c r="M6" s="25" t="s">
        <v>136</v>
      </c>
      <c r="N6" s="25">
        <v>2</v>
      </c>
      <c r="O6" s="25">
        <v>0.98</v>
      </c>
      <c r="P6" s="25">
        <v>1.96</v>
      </c>
      <c r="Q6" s="25">
        <f>P6*0.6</f>
        <v>1.1759999999999999</v>
      </c>
      <c r="R6" s="1"/>
    </row>
    <row r="7" spans="1:18" s="8" customFormat="1" ht="39" customHeight="1">
      <c r="A7" s="21"/>
      <c r="B7" s="25" t="s">
        <v>119</v>
      </c>
      <c r="C7" s="25" t="s">
        <v>118</v>
      </c>
      <c r="D7" s="25">
        <v>238</v>
      </c>
      <c r="E7" s="25">
        <v>322.99</v>
      </c>
      <c r="F7" s="25" t="s">
        <v>93</v>
      </c>
      <c r="G7" s="25" t="s">
        <v>105</v>
      </c>
      <c r="H7" s="25">
        <v>1</v>
      </c>
      <c r="I7" s="25">
        <v>2.6</v>
      </c>
      <c r="J7" s="25">
        <v>2.6</v>
      </c>
      <c r="K7" s="25">
        <f>J7*0.5</f>
        <v>1.3</v>
      </c>
      <c r="L7" s="25" t="s">
        <v>120</v>
      </c>
      <c r="M7" s="25" t="s">
        <v>121</v>
      </c>
      <c r="N7" s="25">
        <v>2</v>
      </c>
      <c r="O7" s="25">
        <v>5.3</v>
      </c>
      <c r="P7" s="25">
        <v>10.6</v>
      </c>
      <c r="Q7" s="25">
        <f>P7*0.6</f>
        <v>6.3599999999999994</v>
      </c>
      <c r="R7" s="17">
        <f>K7+K8+K9+K10+K11+K12+K13+K14+Q7</f>
        <v>22.954000000000004</v>
      </c>
    </row>
    <row r="8" spans="1:18" s="8" customFormat="1" ht="39" customHeight="1">
      <c r="A8" s="21"/>
      <c r="B8" s="25"/>
      <c r="C8" s="25"/>
      <c r="D8" s="25"/>
      <c r="E8" s="25"/>
      <c r="F8" s="25" t="s">
        <v>106</v>
      </c>
      <c r="G8" s="25" t="s">
        <v>107</v>
      </c>
      <c r="H8" s="25">
        <v>1</v>
      </c>
      <c r="I8" s="25">
        <v>11.8</v>
      </c>
      <c r="J8" s="25">
        <v>11.8</v>
      </c>
      <c r="K8" s="25">
        <f t="shared" ref="K8:K14" si="1">J8*0.5</f>
        <v>5.9</v>
      </c>
      <c r="L8" s="25"/>
      <c r="M8" s="25"/>
      <c r="N8" s="25"/>
      <c r="O8" s="25"/>
      <c r="P8" s="25"/>
      <c r="Q8" s="25"/>
      <c r="R8" s="1"/>
    </row>
    <row r="9" spans="1:18" s="8" customFormat="1" ht="39" customHeight="1">
      <c r="A9" s="21"/>
      <c r="B9" s="25"/>
      <c r="C9" s="25"/>
      <c r="D9" s="25"/>
      <c r="E9" s="25"/>
      <c r="F9" s="25" t="s">
        <v>106</v>
      </c>
      <c r="G9" s="25" t="s">
        <v>108</v>
      </c>
      <c r="H9" s="25">
        <v>1</v>
      </c>
      <c r="I9" s="25">
        <v>11.8</v>
      </c>
      <c r="J9" s="25">
        <v>11.8</v>
      </c>
      <c r="K9" s="25">
        <f t="shared" si="1"/>
        <v>5.9</v>
      </c>
      <c r="L9" s="25"/>
      <c r="M9" s="25"/>
      <c r="N9" s="25"/>
      <c r="O9" s="25"/>
      <c r="P9" s="25"/>
      <c r="Q9" s="25"/>
      <c r="R9" s="1"/>
    </row>
    <row r="10" spans="1:18" s="8" customFormat="1" ht="39" customHeight="1">
      <c r="A10" s="21"/>
      <c r="B10" s="25"/>
      <c r="C10" s="25"/>
      <c r="D10" s="25"/>
      <c r="E10" s="25"/>
      <c r="F10" s="25" t="s">
        <v>109</v>
      </c>
      <c r="G10" s="25" t="s">
        <v>110</v>
      </c>
      <c r="H10" s="25">
        <v>1</v>
      </c>
      <c r="I10" s="25">
        <v>0.95</v>
      </c>
      <c r="J10" s="25">
        <v>0.95</v>
      </c>
      <c r="K10" s="25">
        <f t="shared" si="1"/>
        <v>0.47499999999999998</v>
      </c>
      <c r="L10" s="25"/>
      <c r="M10" s="25"/>
      <c r="N10" s="25"/>
      <c r="O10" s="25"/>
      <c r="P10" s="25"/>
      <c r="Q10" s="25"/>
      <c r="R10" s="1"/>
    </row>
    <row r="11" spans="1:18" s="8" customFormat="1" ht="39" customHeight="1">
      <c r="A11" s="21"/>
      <c r="B11" s="25"/>
      <c r="C11" s="25"/>
      <c r="D11" s="25"/>
      <c r="E11" s="25"/>
      <c r="F11" s="25" t="s">
        <v>111</v>
      </c>
      <c r="G11" s="25" t="s">
        <v>112</v>
      </c>
      <c r="H11" s="25">
        <v>7500</v>
      </c>
      <c r="I11" s="25">
        <v>6.9999999999999999E-4</v>
      </c>
      <c r="J11" s="25">
        <v>5.25</v>
      </c>
      <c r="K11" s="25">
        <f t="shared" si="1"/>
        <v>2.625</v>
      </c>
      <c r="L11" s="25"/>
      <c r="M11" s="25"/>
      <c r="N11" s="25"/>
      <c r="O11" s="25"/>
      <c r="P11" s="25"/>
      <c r="Q11" s="25"/>
      <c r="R11" s="1"/>
    </row>
    <row r="12" spans="1:18" s="8" customFormat="1" ht="39" customHeight="1">
      <c r="A12" s="21"/>
      <c r="B12" s="25"/>
      <c r="C12" s="25"/>
      <c r="D12" s="25"/>
      <c r="E12" s="25"/>
      <c r="F12" s="25" t="s">
        <v>113</v>
      </c>
      <c r="G12" s="25" t="s">
        <v>114</v>
      </c>
      <c r="H12" s="25">
        <v>1</v>
      </c>
      <c r="I12" s="25">
        <v>0.18</v>
      </c>
      <c r="J12" s="25">
        <v>0.18</v>
      </c>
      <c r="K12" s="25">
        <f t="shared" si="1"/>
        <v>0.09</v>
      </c>
      <c r="L12" s="25"/>
      <c r="M12" s="25"/>
      <c r="N12" s="25"/>
      <c r="O12" s="25"/>
      <c r="P12" s="25"/>
      <c r="Q12" s="25"/>
      <c r="R12" s="1"/>
    </row>
    <row r="13" spans="1:18" s="8" customFormat="1" ht="39" customHeight="1">
      <c r="A13" s="21"/>
      <c r="B13" s="25"/>
      <c r="C13" s="25"/>
      <c r="D13" s="25"/>
      <c r="E13" s="25"/>
      <c r="F13" s="25" t="s">
        <v>115</v>
      </c>
      <c r="G13" s="25" t="s">
        <v>140</v>
      </c>
      <c r="H13" s="25">
        <v>1</v>
      </c>
      <c r="I13" s="25">
        <v>0.17</v>
      </c>
      <c r="J13" s="25">
        <v>0.17</v>
      </c>
      <c r="K13" s="25">
        <f t="shared" si="1"/>
        <v>8.5000000000000006E-2</v>
      </c>
      <c r="L13" s="25"/>
      <c r="M13" s="25"/>
      <c r="N13" s="25"/>
      <c r="O13" s="25"/>
      <c r="P13" s="25"/>
      <c r="Q13" s="25"/>
      <c r="R13" s="1"/>
    </row>
    <row r="14" spans="1:18" s="8" customFormat="1" ht="39" customHeight="1">
      <c r="A14" s="21"/>
      <c r="B14" s="25"/>
      <c r="C14" s="25"/>
      <c r="D14" s="25"/>
      <c r="E14" s="25"/>
      <c r="F14" s="25" t="s">
        <v>116</v>
      </c>
      <c r="G14" s="25" t="s">
        <v>117</v>
      </c>
      <c r="H14" s="25">
        <v>1</v>
      </c>
      <c r="I14" s="25">
        <v>0.438</v>
      </c>
      <c r="J14" s="25">
        <v>0.438</v>
      </c>
      <c r="K14" s="25">
        <f t="shared" si="1"/>
        <v>0.219</v>
      </c>
      <c r="L14" s="25"/>
      <c r="M14" s="25"/>
      <c r="N14" s="25"/>
      <c r="O14" s="25"/>
      <c r="P14" s="25"/>
      <c r="Q14" s="25"/>
      <c r="R14" s="1"/>
    </row>
    <row r="15" spans="1:18" s="8" customFormat="1" ht="67.5" customHeight="1">
      <c r="A15" s="21" t="s">
        <v>123</v>
      </c>
      <c r="B15" s="25" t="s">
        <v>125</v>
      </c>
      <c r="C15" s="25" t="s">
        <v>124</v>
      </c>
      <c r="D15" s="25">
        <v>130.4</v>
      </c>
      <c r="E15" s="25">
        <v>260.8</v>
      </c>
      <c r="F15" s="25" t="s">
        <v>126</v>
      </c>
      <c r="G15" s="25" t="s">
        <v>128</v>
      </c>
      <c r="H15" s="25">
        <v>1</v>
      </c>
      <c r="I15" s="25">
        <v>0.375</v>
      </c>
      <c r="J15" s="25">
        <v>0.375</v>
      </c>
      <c r="K15" s="25">
        <f>J15*0.5</f>
        <v>0.1875</v>
      </c>
      <c r="L15" s="25" t="s">
        <v>120</v>
      </c>
      <c r="M15" s="25" t="s">
        <v>129</v>
      </c>
      <c r="N15" s="25">
        <v>1</v>
      </c>
      <c r="O15" s="25">
        <v>5.58</v>
      </c>
      <c r="P15" s="25">
        <v>5.58</v>
      </c>
      <c r="Q15" s="25">
        <f>P15*0.6</f>
        <v>3.3479999999999999</v>
      </c>
      <c r="R15" s="17">
        <f>K15+K16+K17+Q15</f>
        <v>3.7104999999999997</v>
      </c>
    </row>
    <row r="16" spans="1:18" s="8" customFormat="1" ht="39" customHeight="1">
      <c r="A16" s="21"/>
      <c r="B16" s="25"/>
      <c r="C16" s="25"/>
      <c r="D16" s="25"/>
      <c r="E16" s="25"/>
      <c r="F16" s="25" t="s">
        <v>115</v>
      </c>
      <c r="G16" s="25" t="s">
        <v>140</v>
      </c>
      <c r="H16" s="25">
        <v>1</v>
      </c>
      <c r="I16" s="25">
        <v>0.17</v>
      </c>
      <c r="J16" s="25">
        <v>0.17</v>
      </c>
      <c r="K16" s="25">
        <f t="shared" ref="K16:K17" si="2">J16*0.5</f>
        <v>8.5000000000000006E-2</v>
      </c>
      <c r="L16" s="25"/>
      <c r="M16" s="25"/>
      <c r="N16" s="25"/>
      <c r="O16" s="25"/>
      <c r="P16" s="25"/>
      <c r="Q16" s="25"/>
      <c r="R16" s="1"/>
    </row>
    <row r="17" spans="1:21" s="8" customFormat="1" ht="39" customHeight="1">
      <c r="A17" s="21"/>
      <c r="B17" s="25"/>
      <c r="C17" s="25"/>
      <c r="D17" s="25"/>
      <c r="E17" s="25"/>
      <c r="F17" s="25" t="s">
        <v>113</v>
      </c>
      <c r="G17" s="25" t="s">
        <v>127</v>
      </c>
      <c r="H17" s="25">
        <v>1</v>
      </c>
      <c r="I17" s="25">
        <v>0.18</v>
      </c>
      <c r="J17" s="25">
        <v>0.18</v>
      </c>
      <c r="K17" s="25">
        <f t="shared" si="2"/>
        <v>0.09</v>
      </c>
      <c r="L17" s="25"/>
      <c r="M17" s="25"/>
      <c r="N17" s="25"/>
      <c r="O17" s="25"/>
      <c r="P17" s="25"/>
      <c r="Q17" s="25"/>
      <c r="R17" s="1"/>
    </row>
    <row r="18" spans="1:21" ht="59.25" customHeight="1">
      <c r="A18" s="21" t="s">
        <v>39</v>
      </c>
      <c r="B18" s="26" t="s">
        <v>40</v>
      </c>
      <c r="C18" s="27" t="s">
        <v>52</v>
      </c>
      <c r="D18" s="32"/>
      <c r="E18" s="28">
        <v>131</v>
      </c>
      <c r="F18" s="28" t="s">
        <v>43</v>
      </c>
      <c r="G18" s="28" t="s">
        <v>44</v>
      </c>
      <c r="H18" s="28">
        <v>1</v>
      </c>
      <c r="I18" s="28">
        <v>7.5</v>
      </c>
      <c r="J18" s="28">
        <v>7.5</v>
      </c>
      <c r="K18" s="28">
        <v>3.75</v>
      </c>
      <c r="L18" s="28" t="s">
        <v>41</v>
      </c>
      <c r="M18" s="28" t="s">
        <v>42</v>
      </c>
      <c r="N18" s="28">
        <v>1</v>
      </c>
      <c r="O18" s="28">
        <v>2.98</v>
      </c>
      <c r="P18" s="28">
        <v>2.98</v>
      </c>
      <c r="Q18" s="28">
        <v>1.788</v>
      </c>
      <c r="R18" s="17">
        <f>K18+K19+K20+K21+K22+Q18</f>
        <v>7.5180000000000007</v>
      </c>
      <c r="U18" s="30"/>
    </row>
    <row r="19" spans="1:21" ht="55.5" customHeight="1">
      <c r="A19" s="23"/>
      <c r="B19" s="29"/>
      <c r="C19" s="29"/>
      <c r="D19" s="29"/>
      <c r="E19" s="29"/>
      <c r="F19" s="28" t="s">
        <v>45</v>
      </c>
      <c r="G19" s="28" t="s">
        <v>46</v>
      </c>
      <c r="H19" s="28">
        <v>2</v>
      </c>
      <c r="I19" s="28">
        <v>0.28499999999999998</v>
      </c>
      <c r="J19" s="28">
        <v>0.56999999999999995</v>
      </c>
      <c r="K19" s="28">
        <f>J19*0.5</f>
        <v>0.28499999999999998</v>
      </c>
      <c r="L19" s="28"/>
      <c r="M19" s="28"/>
      <c r="N19" s="28"/>
      <c r="O19" s="28"/>
      <c r="P19" s="28"/>
      <c r="Q19" s="28"/>
      <c r="R19" s="13"/>
    </row>
    <row r="20" spans="1:21" ht="66" customHeight="1">
      <c r="A20" s="23"/>
      <c r="B20" s="29"/>
      <c r="C20" s="29"/>
      <c r="D20" s="29"/>
      <c r="E20" s="29"/>
      <c r="F20" s="28" t="s">
        <v>47</v>
      </c>
      <c r="G20" s="28" t="s">
        <v>48</v>
      </c>
      <c r="H20" s="28">
        <v>2</v>
      </c>
      <c r="I20" s="28">
        <v>0.23499999999999999</v>
      </c>
      <c r="J20" s="28">
        <v>0.47</v>
      </c>
      <c r="K20" s="28">
        <f>J20*0.5</f>
        <v>0.23499999999999999</v>
      </c>
      <c r="L20" s="28"/>
      <c r="M20" s="28"/>
      <c r="N20" s="28"/>
      <c r="O20" s="28"/>
      <c r="P20" s="28"/>
      <c r="Q20" s="28"/>
      <c r="R20" s="13"/>
    </row>
    <row r="21" spans="1:21" s="20" customFormat="1" ht="89.25" customHeight="1">
      <c r="A21" s="23"/>
      <c r="B21" s="29"/>
      <c r="C21" s="29"/>
      <c r="D21" s="29"/>
      <c r="E21" s="29"/>
      <c r="F21" s="28" t="s">
        <v>49</v>
      </c>
      <c r="G21" s="28" t="s">
        <v>51</v>
      </c>
      <c r="H21" s="28">
        <v>1</v>
      </c>
      <c r="I21" s="28">
        <v>1.5</v>
      </c>
      <c r="J21" s="28">
        <v>1.5</v>
      </c>
      <c r="K21" s="28">
        <f t="shared" ref="K21:K22" si="3">J21*0.5</f>
        <v>0.75</v>
      </c>
      <c r="L21" s="28"/>
      <c r="M21" s="28"/>
      <c r="N21" s="28"/>
      <c r="O21" s="28"/>
      <c r="P21" s="28"/>
      <c r="Q21" s="28"/>
      <c r="R21" s="13"/>
    </row>
    <row r="22" spans="1:21" ht="72" customHeight="1">
      <c r="A22" s="23"/>
      <c r="B22" s="28"/>
      <c r="C22" s="28"/>
      <c r="D22" s="28"/>
      <c r="E22" s="28"/>
      <c r="F22" s="28" t="s">
        <v>49</v>
      </c>
      <c r="G22" s="28" t="s">
        <v>50</v>
      </c>
      <c r="H22" s="28">
        <v>1</v>
      </c>
      <c r="I22" s="28">
        <v>1.42</v>
      </c>
      <c r="J22" s="28">
        <v>1.42</v>
      </c>
      <c r="K22" s="28">
        <f t="shared" si="3"/>
        <v>0.71</v>
      </c>
      <c r="L22" s="28"/>
      <c r="M22" s="28"/>
      <c r="N22" s="28"/>
      <c r="O22" s="28"/>
      <c r="P22" s="28"/>
      <c r="Q22" s="28"/>
      <c r="R22" s="13"/>
    </row>
    <row r="23" spans="1:21" ht="76.5" customHeight="1">
      <c r="A23" s="17" t="s">
        <v>11</v>
      </c>
      <c r="B23" s="25" t="s">
        <v>59</v>
      </c>
      <c r="C23" s="5" t="s">
        <v>60</v>
      </c>
      <c r="D23" s="25">
        <v>249.47</v>
      </c>
      <c r="E23" s="25">
        <v>498.94</v>
      </c>
      <c r="F23" s="25" t="s">
        <v>61</v>
      </c>
      <c r="G23" s="25" t="s">
        <v>62</v>
      </c>
      <c r="H23" s="25">
        <v>1</v>
      </c>
      <c r="I23" s="25">
        <v>13.8</v>
      </c>
      <c r="J23" s="25">
        <v>13.8</v>
      </c>
      <c r="K23" s="25">
        <f>J23*0.5</f>
        <v>6.9</v>
      </c>
      <c r="L23" s="25" t="s">
        <v>63</v>
      </c>
      <c r="M23" s="25" t="s">
        <v>77</v>
      </c>
      <c r="N23" s="25">
        <v>1</v>
      </c>
      <c r="O23" s="25">
        <v>6.8</v>
      </c>
      <c r="P23" s="25">
        <v>6.8</v>
      </c>
      <c r="Q23" s="25">
        <f>P23*0.6</f>
        <v>4.08</v>
      </c>
      <c r="R23" s="17">
        <f>K23+K24+K25+Q23+Q24+Q25+Q26+Q27+Q28+Q29+Q30+Q31+Q32</f>
        <v>68.177999999999997</v>
      </c>
    </row>
    <row r="24" spans="1:21" s="20" customFormat="1" ht="76.5" customHeight="1">
      <c r="A24" s="17"/>
      <c r="B24" s="25"/>
      <c r="C24" s="25"/>
      <c r="D24" s="25"/>
      <c r="E24" s="25"/>
      <c r="F24" s="25" t="s">
        <v>49</v>
      </c>
      <c r="G24" s="25" t="s">
        <v>76</v>
      </c>
      <c r="H24" s="25">
        <v>2</v>
      </c>
      <c r="I24" s="25">
        <v>1.5</v>
      </c>
      <c r="J24" s="25">
        <v>3</v>
      </c>
      <c r="K24" s="25">
        <f>J24*0.5</f>
        <v>1.5</v>
      </c>
      <c r="L24" s="25" t="s">
        <v>64</v>
      </c>
      <c r="M24" s="25" t="s">
        <v>78</v>
      </c>
      <c r="N24" s="25">
        <v>1</v>
      </c>
      <c r="O24" s="25">
        <v>1.2</v>
      </c>
      <c r="P24" s="25">
        <v>1.2</v>
      </c>
      <c r="Q24" s="25">
        <f t="shared" ref="Q24:Q32" si="4">P24*0.6</f>
        <v>0.72</v>
      </c>
      <c r="R24" s="16"/>
    </row>
    <row r="25" spans="1:21" s="20" customFormat="1" ht="76.5" customHeight="1">
      <c r="A25" s="17"/>
      <c r="B25" s="25"/>
      <c r="C25" s="25"/>
      <c r="D25" s="25"/>
      <c r="E25" s="25"/>
      <c r="F25" s="25" t="s">
        <v>85</v>
      </c>
      <c r="G25" s="25" t="s">
        <v>86</v>
      </c>
      <c r="H25" s="25">
        <v>1</v>
      </c>
      <c r="I25" s="25">
        <v>0.96</v>
      </c>
      <c r="J25" s="25">
        <v>0.96</v>
      </c>
      <c r="K25" s="25">
        <f>J25*0.5</f>
        <v>0.48</v>
      </c>
      <c r="L25" s="25" t="s">
        <v>65</v>
      </c>
      <c r="M25" s="25" t="s">
        <v>79</v>
      </c>
      <c r="N25" s="25">
        <v>5</v>
      </c>
      <c r="O25" s="25">
        <v>0.96</v>
      </c>
      <c r="P25" s="25">
        <v>4.8</v>
      </c>
      <c r="Q25" s="25">
        <f t="shared" si="4"/>
        <v>2.88</v>
      </c>
      <c r="R25" s="16"/>
    </row>
    <row r="26" spans="1:21" s="20" customFormat="1" ht="76.5" customHeight="1">
      <c r="A26" s="1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 t="s">
        <v>66</v>
      </c>
      <c r="M26" s="25" t="s">
        <v>67</v>
      </c>
      <c r="N26" s="25">
        <v>1</v>
      </c>
      <c r="O26" s="25">
        <v>6.8</v>
      </c>
      <c r="P26" s="25">
        <v>6.8</v>
      </c>
      <c r="Q26" s="25">
        <f t="shared" si="4"/>
        <v>4.08</v>
      </c>
      <c r="R26" s="16"/>
    </row>
    <row r="27" spans="1:21" s="20" customFormat="1" ht="76.5" customHeight="1">
      <c r="A27" s="1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 t="s">
        <v>68</v>
      </c>
      <c r="M27" s="25" t="s">
        <v>80</v>
      </c>
      <c r="N27" s="25">
        <v>1</v>
      </c>
      <c r="O27" s="25">
        <v>18</v>
      </c>
      <c r="P27" s="25">
        <v>18</v>
      </c>
      <c r="Q27" s="25">
        <f t="shared" si="4"/>
        <v>10.799999999999999</v>
      </c>
      <c r="R27" s="16"/>
    </row>
    <row r="28" spans="1:21" s="20" customFormat="1" ht="76.5" customHeight="1">
      <c r="A28" s="1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 t="s">
        <v>69</v>
      </c>
      <c r="M28" s="25" t="s">
        <v>81</v>
      </c>
      <c r="N28" s="25">
        <v>1</v>
      </c>
      <c r="O28" s="25">
        <v>3.6</v>
      </c>
      <c r="P28" s="25">
        <v>3.6</v>
      </c>
      <c r="Q28" s="25">
        <f t="shared" si="4"/>
        <v>2.16</v>
      </c>
      <c r="R28" s="16"/>
    </row>
    <row r="29" spans="1:21" s="20" customFormat="1" ht="76.5" customHeight="1">
      <c r="A29" s="1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 t="s">
        <v>70</v>
      </c>
      <c r="M29" s="25" t="s">
        <v>82</v>
      </c>
      <c r="N29" s="25">
        <v>1</v>
      </c>
      <c r="O29" s="25">
        <v>0.28000000000000003</v>
      </c>
      <c r="P29" s="25">
        <v>0.28000000000000003</v>
      </c>
      <c r="Q29" s="25">
        <f t="shared" si="4"/>
        <v>0.16800000000000001</v>
      </c>
      <c r="R29" s="16"/>
    </row>
    <row r="30" spans="1:21" s="20" customFormat="1" ht="76.5" customHeight="1">
      <c r="A30" s="1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 t="s">
        <v>71</v>
      </c>
      <c r="M30" s="25" t="s">
        <v>72</v>
      </c>
      <c r="N30" s="25">
        <v>1</v>
      </c>
      <c r="O30" s="25">
        <v>14.8</v>
      </c>
      <c r="P30" s="25">
        <v>14.8</v>
      </c>
      <c r="Q30" s="25">
        <f t="shared" si="4"/>
        <v>8.8800000000000008</v>
      </c>
      <c r="R30" s="16"/>
    </row>
    <row r="31" spans="1:21" s="20" customFormat="1" ht="76.5" customHeight="1">
      <c r="A31" s="1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 t="s">
        <v>73</v>
      </c>
      <c r="M31" s="25" t="s">
        <v>74</v>
      </c>
      <c r="N31" s="25">
        <v>3</v>
      </c>
      <c r="O31" s="25">
        <v>13.8</v>
      </c>
      <c r="P31" s="25">
        <v>41.4</v>
      </c>
      <c r="Q31" s="25">
        <f t="shared" si="4"/>
        <v>24.84</v>
      </c>
      <c r="R31" s="16"/>
    </row>
    <row r="32" spans="1:21" ht="42.7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 t="s">
        <v>75</v>
      </c>
      <c r="M32" s="25"/>
      <c r="N32" s="25">
        <v>50</v>
      </c>
      <c r="O32" s="25">
        <v>2.3E-2</v>
      </c>
      <c r="P32" s="25">
        <f>O32*N32</f>
        <v>1.1499999999999999</v>
      </c>
      <c r="Q32" s="25">
        <f t="shared" si="4"/>
        <v>0.69</v>
      </c>
      <c r="R32" s="6"/>
    </row>
    <row r="33" spans="1:18" s="20" customFormat="1" ht="42.75" customHeight="1">
      <c r="A33" s="24"/>
      <c r="B33" s="25" t="s">
        <v>91</v>
      </c>
      <c r="C33" s="31" t="s">
        <v>92</v>
      </c>
      <c r="D33" s="25">
        <v>234.24</v>
      </c>
      <c r="E33" s="25">
        <v>468.48</v>
      </c>
      <c r="F33" s="25" t="s">
        <v>93</v>
      </c>
      <c r="G33" s="25" t="s">
        <v>104</v>
      </c>
      <c r="H33" s="25">
        <v>1</v>
      </c>
      <c r="I33" s="25">
        <v>2.2999999999999998</v>
      </c>
      <c r="J33" s="25">
        <v>2.2999999999999998</v>
      </c>
      <c r="K33" s="25">
        <v>1.1499999999999999</v>
      </c>
      <c r="L33" s="25"/>
      <c r="M33" s="25"/>
      <c r="N33" s="25"/>
      <c r="O33" s="25"/>
      <c r="P33" s="25"/>
      <c r="Q33" s="25"/>
      <c r="R33" s="17">
        <f>K33+K34+K35+K36</f>
        <v>5.48</v>
      </c>
    </row>
    <row r="34" spans="1:18" s="20" customFormat="1" ht="42.75" customHeight="1">
      <c r="A34" s="24"/>
      <c r="B34" s="25"/>
      <c r="C34" s="25"/>
      <c r="D34" s="25"/>
      <c r="E34" s="25"/>
      <c r="F34" s="25" t="s">
        <v>94</v>
      </c>
      <c r="G34" s="25" t="s">
        <v>103</v>
      </c>
      <c r="H34" s="25">
        <v>1</v>
      </c>
      <c r="I34" s="25">
        <v>0.9</v>
      </c>
      <c r="J34" s="25">
        <v>0.9</v>
      </c>
      <c r="K34" s="25">
        <v>0.45</v>
      </c>
      <c r="L34" s="25"/>
      <c r="M34" s="25"/>
      <c r="N34" s="25"/>
      <c r="O34" s="25"/>
      <c r="P34" s="25"/>
      <c r="Q34" s="25"/>
      <c r="R34" s="6"/>
    </row>
    <row r="35" spans="1:18" s="20" customFormat="1" ht="42.75" customHeight="1">
      <c r="A35" s="24"/>
      <c r="B35" s="25"/>
      <c r="C35" s="25"/>
      <c r="D35" s="25"/>
      <c r="E35" s="25"/>
      <c r="F35" s="25" t="s">
        <v>95</v>
      </c>
      <c r="G35" s="25" t="s">
        <v>97</v>
      </c>
      <c r="H35" s="25">
        <v>8000</v>
      </c>
      <c r="I35" s="25">
        <v>8.4999999999999995E-4</v>
      </c>
      <c r="J35" s="25">
        <v>6.8</v>
      </c>
      <c r="K35" s="25">
        <v>3.4</v>
      </c>
      <c r="L35" s="25"/>
      <c r="M35" s="25"/>
      <c r="N35" s="25"/>
      <c r="O35" s="25"/>
      <c r="P35" s="25"/>
      <c r="Q35" s="25"/>
      <c r="R35" s="6"/>
    </row>
    <row r="36" spans="1:18" s="20" customFormat="1" ht="42.75" customHeight="1">
      <c r="A36" s="24"/>
      <c r="B36" s="25"/>
      <c r="C36" s="25"/>
      <c r="D36" s="25"/>
      <c r="E36" s="25"/>
      <c r="F36" s="25" t="s">
        <v>96</v>
      </c>
      <c r="G36" s="25" t="s">
        <v>102</v>
      </c>
      <c r="H36" s="25">
        <v>1</v>
      </c>
      <c r="I36" s="25">
        <v>0.96</v>
      </c>
      <c r="J36" s="25">
        <v>0.96</v>
      </c>
      <c r="K36" s="25">
        <v>0.48</v>
      </c>
      <c r="L36" s="25"/>
      <c r="M36" s="25"/>
      <c r="N36" s="25"/>
      <c r="O36" s="25"/>
      <c r="P36" s="25"/>
      <c r="Q36" s="25"/>
      <c r="R36" s="6"/>
    </row>
    <row r="37" spans="1:18" s="20" customFormat="1" ht="42.75" customHeight="1">
      <c r="A37" s="24"/>
      <c r="B37" s="25" t="s">
        <v>98</v>
      </c>
      <c r="C37" s="25" t="s">
        <v>99</v>
      </c>
      <c r="D37" s="25">
        <v>92.2</v>
      </c>
      <c r="E37" s="25">
        <v>184.4</v>
      </c>
      <c r="F37" s="25" t="s">
        <v>100</v>
      </c>
      <c r="G37" s="25" t="s">
        <v>101</v>
      </c>
      <c r="H37" s="25">
        <v>1</v>
      </c>
      <c r="I37" s="25">
        <v>1.3184</v>
      </c>
      <c r="J37" s="25">
        <v>1.3184</v>
      </c>
      <c r="K37" s="25">
        <f>J37*0.5</f>
        <v>0.65920000000000001</v>
      </c>
      <c r="L37" s="25"/>
      <c r="M37" s="25"/>
      <c r="N37" s="25"/>
      <c r="O37" s="25"/>
      <c r="P37" s="25"/>
      <c r="Q37" s="25"/>
      <c r="R37" s="17">
        <v>0.65920000000000001</v>
      </c>
    </row>
    <row r="38" spans="1:18" s="20" customFormat="1" ht="42.75" customHeight="1">
      <c r="A38" s="24"/>
      <c r="B38" s="25" t="s">
        <v>135</v>
      </c>
      <c r="C38" s="25" t="s">
        <v>122</v>
      </c>
      <c r="D38" s="25"/>
      <c r="E38" s="25">
        <v>569.55999999999995</v>
      </c>
      <c r="F38" s="25" t="s">
        <v>130</v>
      </c>
      <c r="G38" s="25" t="s">
        <v>131</v>
      </c>
      <c r="H38" s="25">
        <v>1</v>
      </c>
      <c r="I38" s="25">
        <v>1.3184</v>
      </c>
      <c r="J38" s="25">
        <v>1.3184</v>
      </c>
      <c r="K38" s="25">
        <f>J38*0.5</f>
        <v>0.65920000000000001</v>
      </c>
      <c r="L38" s="25"/>
      <c r="M38" s="25"/>
      <c r="N38" s="25"/>
      <c r="O38" s="25"/>
      <c r="P38" s="25"/>
      <c r="Q38" s="25"/>
      <c r="R38" s="17">
        <f>K38+K39+K40+K41</f>
        <v>5.6469500000000004</v>
      </c>
    </row>
    <row r="39" spans="1:18" s="20" customFormat="1" ht="42.75" customHeight="1">
      <c r="A39" s="24"/>
      <c r="B39" s="25"/>
      <c r="C39" s="25"/>
      <c r="D39" s="25"/>
      <c r="E39" s="25"/>
      <c r="F39" s="25" t="s">
        <v>93</v>
      </c>
      <c r="G39" s="25" t="s">
        <v>132</v>
      </c>
      <c r="H39" s="25">
        <v>1</v>
      </c>
      <c r="I39" s="25">
        <v>2.2999999999999998</v>
      </c>
      <c r="J39" s="25">
        <v>2.2999999999999998</v>
      </c>
      <c r="K39" s="25">
        <f t="shared" ref="K39:K41" si="5">J39*0.5</f>
        <v>1.1499999999999999</v>
      </c>
      <c r="L39" s="25"/>
      <c r="M39" s="25"/>
      <c r="N39" s="25"/>
      <c r="O39" s="25"/>
      <c r="P39" s="25"/>
      <c r="Q39" s="25"/>
      <c r="R39" s="6"/>
    </row>
    <row r="40" spans="1:18" s="20" customFormat="1" ht="42.75" customHeight="1">
      <c r="A40" s="24"/>
      <c r="B40" s="25"/>
      <c r="C40" s="25"/>
      <c r="D40" s="25"/>
      <c r="E40" s="25"/>
      <c r="F40" s="25" t="s">
        <v>95</v>
      </c>
      <c r="G40" s="25" t="s">
        <v>97</v>
      </c>
      <c r="H40" s="25">
        <v>8000</v>
      </c>
      <c r="I40" s="25">
        <v>8.4999999999999995E-4</v>
      </c>
      <c r="J40" s="25">
        <v>6.8</v>
      </c>
      <c r="K40" s="25">
        <f t="shared" si="5"/>
        <v>3.4</v>
      </c>
      <c r="L40" s="25"/>
      <c r="M40" s="25"/>
      <c r="N40" s="25"/>
      <c r="O40" s="25"/>
      <c r="P40" s="25"/>
      <c r="Q40" s="25"/>
      <c r="R40" s="6"/>
    </row>
    <row r="41" spans="1:18" s="20" customFormat="1" ht="42.75" customHeight="1">
      <c r="A41" s="24"/>
      <c r="B41" s="25"/>
      <c r="C41" s="25"/>
      <c r="D41" s="25"/>
      <c r="E41" s="25"/>
      <c r="F41" s="25" t="s">
        <v>133</v>
      </c>
      <c r="G41" s="25" t="s">
        <v>134</v>
      </c>
      <c r="H41" s="25">
        <v>1</v>
      </c>
      <c r="I41" s="25">
        <v>0.87549999999999994</v>
      </c>
      <c r="J41" s="25">
        <v>0.87549999999999994</v>
      </c>
      <c r="K41" s="25">
        <f t="shared" si="5"/>
        <v>0.43774999999999997</v>
      </c>
      <c r="L41" s="25"/>
      <c r="M41" s="25"/>
      <c r="N41" s="25"/>
      <c r="O41" s="25"/>
      <c r="P41" s="25"/>
      <c r="Q41" s="25"/>
      <c r="R41" s="6"/>
    </row>
    <row r="42" spans="1:18" ht="59.25" customHeight="1">
      <c r="A42" s="17" t="s">
        <v>10</v>
      </c>
      <c r="B42" s="25" t="s">
        <v>87</v>
      </c>
      <c r="C42" s="25" t="s">
        <v>12</v>
      </c>
      <c r="D42" s="28">
        <v>220</v>
      </c>
      <c r="E42" s="28">
        <v>440</v>
      </c>
      <c r="F42" s="25" t="s">
        <v>24</v>
      </c>
      <c r="G42" s="28" t="s">
        <v>25</v>
      </c>
      <c r="H42" s="28">
        <v>2</v>
      </c>
      <c r="I42" s="28">
        <v>13</v>
      </c>
      <c r="J42" s="28">
        <v>26</v>
      </c>
      <c r="K42" s="28">
        <v>13</v>
      </c>
      <c r="L42" s="28"/>
      <c r="M42" s="28"/>
      <c r="N42" s="28"/>
      <c r="O42" s="28"/>
      <c r="P42" s="28"/>
      <c r="Q42" s="28"/>
      <c r="R42" s="17">
        <v>13</v>
      </c>
    </row>
    <row r="43" spans="1:18" ht="53.25" customHeight="1">
      <c r="A43" s="24"/>
      <c r="B43" s="25" t="s">
        <v>88</v>
      </c>
      <c r="C43" s="27" t="s">
        <v>26</v>
      </c>
      <c r="D43" s="5">
        <v>114.81</v>
      </c>
      <c r="E43" s="5">
        <v>229.62</v>
      </c>
      <c r="F43" s="25" t="s">
        <v>27</v>
      </c>
      <c r="G43" s="28" t="s">
        <v>28</v>
      </c>
      <c r="H43" s="28">
        <v>1</v>
      </c>
      <c r="I43" s="28">
        <v>1.98</v>
      </c>
      <c r="J43" s="28">
        <v>1.98</v>
      </c>
      <c r="K43" s="28">
        <f>J43*0.5</f>
        <v>0.99</v>
      </c>
      <c r="L43" s="28" t="s">
        <v>29</v>
      </c>
      <c r="M43" s="28" t="s">
        <v>30</v>
      </c>
      <c r="N43" s="28">
        <v>1</v>
      </c>
      <c r="O43" s="28">
        <v>4.9950000000000001</v>
      </c>
      <c r="P43" s="28">
        <v>4.9950000000000001</v>
      </c>
      <c r="Q43" s="28">
        <f>P43*0.6</f>
        <v>2.9969999999999999</v>
      </c>
      <c r="R43" s="17">
        <f>K43+Q43</f>
        <v>3.9870000000000001</v>
      </c>
    </row>
    <row r="44" spans="1:18" ht="56.25" customHeight="1">
      <c r="A44" s="24"/>
      <c r="B44" s="25" t="s">
        <v>89</v>
      </c>
      <c r="C44" s="28" t="s">
        <v>31</v>
      </c>
      <c r="D44" s="25">
        <v>115.76</v>
      </c>
      <c r="E44" s="25">
        <v>231.52</v>
      </c>
      <c r="F44" s="25" t="s">
        <v>38</v>
      </c>
      <c r="G44" s="28" t="s">
        <v>32</v>
      </c>
      <c r="H44" s="28">
        <v>1</v>
      </c>
      <c r="I44" s="28">
        <v>6.15</v>
      </c>
      <c r="J44" s="28">
        <v>6.15</v>
      </c>
      <c r="K44" s="28">
        <f>J44*0.5</f>
        <v>3.0750000000000002</v>
      </c>
      <c r="L44" s="28" t="s">
        <v>33</v>
      </c>
      <c r="M44" s="28" t="s">
        <v>34</v>
      </c>
      <c r="N44" s="28">
        <v>1</v>
      </c>
      <c r="O44" s="28">
        <v>1.35</v>
      </c>
      <c r="P44" s="28">
        <v>1.35</v>
      </c>
      <c r="Q44" s="28">
        <f>P44*0.6</f>
        <v>0.81</v>
      </c>
      <c r="R44" s="17">
        <f>K44+K45+K46+Q44</f>
        <v>7.8450000000000006</v>
      </c>
    </row>
    <row r="45" spans="1:18" s="18" customFormat="1" ht="55.5" customHeight="1">
      <c r="A45" s="9"/>
      <c r="B45" s="25"/>
      <c r="C45" s="28"/>
      <c r="D45" s="28"/>
      <c r="E45" s="28"/>
      <c r="F45" s="25" t="s">
        <v>35</v>
      </c>
      <c r="G45" s="25" t="s">
        <v>36</v>
      </c>
      <c r="H45" s="25">
        <v>1</v>
      </c>
      <c r="I45" s="28">
        <v>1.2</v>
      </c>
      <c r="J45" s="28">
        <v>1.2</v>
      </c>
      <c r="K45" s="28">
        <f>J45*0.5</f>
        <v>0.6</v>
      </c>
      <c r="L45" s="28"/>
      <c r="M45" s="28"/>
      <c r="N45" s="28"/>
      <c r="O45" s="28"/>
      <c r="P45" s="28"/>
      <c r="Q45" s="28"/>
      <c r="R45" s="13"/>
    </row>
    <row r="46" spans="1:18" s="19" customFormat="1" ht="55.5" customHeight="1">
      <c r="A46" s="9"/>
      <c r="B46" s="22"/>
      <c r="C46" s="28"/>
      <c r="D46" s="28"/>
      <c r="E46" s="28"/>
      <c r="F46" s="28" t="s">
        <v>13</v>
      </c>
      <c r="G46" s="28" t="s">
        <v>37</v>
      </c>
      <c r="H46" s="28">
        <v>4</v>
      </c>
      <c r="I46" s="28">
        <v>1.68</v>
      </c>
      <c r="J46" s="28">
        <v>6.72</v>
      </c>
      <c r="K46" s="28">
        <f>J46*0.5</f>
        <v>3.36</v>
      </c>
      <c r="L46" s="28"/>
      <c r="M46" s="28"/>
      <c r="N46" s="28"/>
      <c r="O46" s="28"/>
      <c r="P46" s="28"/>
      <c r="Q46" s="28"/>
      <c r="R46" s="13"/>
    </row>
    <row r="47" spans="1:18" s="19" customFormat="1" ht="73.5" customHeight="1">
      <c r="A47" s="7" t="s">
        <v>83</v>
      </c>
      <c r="B47" s="10"/>
      <c r="C47" s="11"/>
      <c r="D47" s="11"/>
      <c r="E47" s="11"/>
      <c r="F47" s="15"/>
      <c r="G47" s="15"/>
      <c r="H47" s="15"/>
      <c r="I47" s="15"/>
      <c r="J47" s="15"/>
      <c r="K47" s="15"/>
      <c r="L47" s="11"/>
      <c r="M47" s="11"/>
      <c r="N47" s="12"/>
      <c r="O47" s="12"/>
      <c r="P47" s="11"/>
      <c r="Q47" s="17"/>
      <c r="R47" s="17">
        <f>R3+R5+R7+R15+R18+R23+R33+R37+R38+R42+R43+R44</f>
        <v>178.73964999999998</v>
      </c>
    </row>
    <row r="48" spans="1:18" ht="24" customHeight="1"/>
    <row r="49" ht="24" customHeight="1"/>
  </sheetData>
  <mergeCells count="1">
    <mergeCell ref="A1:R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加工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JUser</cp:lastModifiedBy>
  <cp:lastPrinted>2020-01-16T01:29:03Z</cp:lastPrinted>
  <dcterms:created xsi:type="dcterms:W3CDTF">2018-11-16T07:31:24Z</dcterms:created>
  <dcterms:modified xsi:type="dcterms:W3CDTF">2020-01-16T01:31:12Z</dcterms:modified>
</cp:coreProperties>
</file>